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0" yWindow="30" windowWidth="19140" windowHeight="8640"/>
  </bookViews>
  <sheets>
    <sheet name="kompanzasyon hesap programı" sheetId="1" r:id="rId1"/>
    <sheet name="kompanzasyon günlük takip" sheetId="7" r:id="rId2"/>
    <sheet name="kontaktör seçim tablosu" sheetId="5" r:id="rId3"/>
    <sheet name="kondan. için kont. seçim cetvel" sheetId="6" r:id="rId4"/>
  </sheets>
  <definedNames>
    <definedName name="_xlnm.Print_Area" localSheetId="1">'kompanzasyon günlük takip'!$A$1:$I$65</definedName>
  </definedNames>
  <calcPr calcId="124519"/>
</workbook>
</file>

<file path=xl/calcChain.xml><?xml version="1.0" encoding="utf-8"?>
<calcChain xmlns="http://schemas.openxmlformats.org/spreadsheetml/2006/main">
  <c r="J13" i="7"/>
  <c r="K13"/>
  <c r="L13"/>
  <c r="J14"/>
  <c r="M14" s="1"/>
  <c r="E14" s="1"/>
  <c r="K14"/>
  <c r="K15" s="1"/>
  <c r="N15" s="1"/>
  <c r="F15" s="1"/>
  <c r="L14"/>
  <c r="O14" s="1"/>
  <c r="G14" s="1"/>
  <c r="N14"/>
  <c r="F14" s="1"/>
  <c r="L15"/>
  <c r="O15" s="1"/>
  <c r="G15" s="1"/>
  <c r="T31"/>
  <c r="U31"/>
  <c r="B45"/>
  <c r="B47" s="1"/>
  <c r="B48" s="1"/>
  <c r="C45"/>
  <c r="D45"/>
  <c r="D47" s="1"/>
  <c r="D48" s="1"/>
  <c r="B46"/>
  <c r="C46"/>
  <c r="D46"/>
  <c r="AW8" i="1"/>
  <c r="AM8"/>
  <c r="AM12" s="1"/>
  <c r="AX8"/>
  <c r="AZ8" s="1"/>
  <c r="BB8" s="1"/>
  <c r="AW10" s="1"/>
  <c r="AO11"/>
  <c r="AP11" s="1"/>
  <c r="AO9"/>
  <c r="AM7" s="1"/>
  <c r="AC8"/>
  <c r="L16" i="7" l="1"/>
  <c r="O16" s="1"/>
  <c r="G16" s="1"/>
  <c r="C47"/>
  <c r="C48" s="1"/>
  <c r="J15"/>
  <c r="M15" s="1"/>
  <c r="E15" s="1"/>
  <c r="L17"/>
  <c r="K16"/>
  <c r="E9"/>
  <c r="F9" s="1"/>
  <c r="J16"/>
  <c r="H15"/>
  <c r="I15"/>
  <c r="I14"/>
  <c r="H14"/>
  <c r="E8"/>
  <c r="F8" s="1"/>
  <c r="AW9" i="1"/>
  <c r="AW13" s="1"/>
  <c r="AM11"/>
  <c r="AR11"/>
  <c r="AM13" s="1"/>
  <c r="AC9"/>
  <c r="AC11" s="1"/>
  <c r="AC15" s="1"/>
  <c r="AX11"/>
  <c r="AP9"/>
  <c r="AR9" s="1"/>
  <c r="AM9" s="1"/>
  <c r="O17" i="7" l="1"/>
  <c r="G17" s="1"/>
  <c r="L18"/>
  <c r="N16"/>
  <c r="F16" s="1"/>
  <c r="K17"/>
  <c r="M16"/>
  <c r="E16" s="1"/>
  <c r="J17"/>
  <c r="AZ11" i="1"/>
  <c r="BB11" s="1"/>
  <c r="AW12"/>
  <c r="AS11"/>
  <c r="AT11" s="1"/>
  <c r="H9" s="1"/>
  <c r="AD9"/>
  <c r="AD8"/>
  <c r="O18" i="7" l="1"/>
  <c r="G18" s="1"/>
  <c r="L19"/>
  <c r="N17"/>
  <c r="F17" s="1"/>
  <c r="K18"/>
  <c r="H16"/>
  <c r="I16"/>
  <c r="M17"/>
  <c r="E17" s="1"/>
  <c r="J18"/>
  <c r="BC11" i="1"/>
  <c r="BD11" s="1"/>
  <c r="O9" s="1"/>
  <c r="AW14"/>
  <c r="AC14"/>
  <c r="AF9"/>
  <c r="AG9" s="1"/>
  <c r="AC16" s="1"/>
  <c r="AF8"/>
  <c r="AC10"/>
  <c r="L20" i="7" l="1"/>
  <c r="O19"/>
  <c r="G19" s="1"/>
  <c r="K19"/>
  <c r="N18"/>
  <c r="F18" s="1"/>
  <c r="I17"/>
  <c r="H17"/>
  <c r="M18"/>
  <c r="E18" s="1"/>
  <c r="J19"/>
  <c r="AG8" i="1"/>
  <c r="AC12" s="1"/>
  <c r="L21" i="7" l="1"/>
  <c r="O20"/>
  <c r="G20" s="1"/>
  <c r="K20"/>
  <c r="N19"/>
  <c r="F19" s="1"/>
  <c r="H18"/>
  <c r="I18"/>
  <c r="J20"/>
  <c r="M19"/>
  <c r="E19" s="1"/>
  <c r="AH9" i="1"/>
  <c r="AI9" s="1"/>
  <c r="AJ9" s="1"/>
  <c r="AK9" s="1"/>
  <c r="V9" s="1"/>
  <c r="L22" i="7" l="1"/>
  <c r="O21"/>
  <c r="G21" s="1"/>
  <c r="N20"/>
  <c r="F20" s="1"/>
  <c r="K21"/>
  <c r="J21"/>
  <c r="M20"/>
  <c r="E20" s="1"/>
  <c r="I19"/>
  <c r="H19"/>
  <c r="O22" l="1"/>
  <c r="G22" s="1"/>
  <c r="L23"/>
  <c r="K22"/>
  <c r="N21"/>
  <c r="F21" s="1"/>
  <c r="M21"/>
  <c r="E21" s="1"/>
  <c r="J22"/>
  <c r="H20"/>
  <c r="I20"/>
  <c r="L24" l="1"/>
  <c r="O23"/>
  <c r="G23" s="1"/>
  <c r="N22"/>
  <c r="F22" s="1"/>
  <c r="K23"/>
  <c r="I21"/>
  <c r="H21"/>
  <c r="M22"/>
  <c r="E22" s="1"/>
  <c r="J23"/>
  <c r="L25" l="1"/>
  <c r="O24"/>
  <c r="G24" s="1"/>
  <c r="K24"/>
  <c r="N23"/>
  <c r="F23" s="1"/>
  <c r="M23"/>
  <c r="E23" s="1"/>
  <c r="J24"/>
  <c r="H22"/>
  <c r="I22"/>
  <c r="L26" l="1"/>
  <c r="O25"/>
  <c r="G25" s="1"/>
  <c r="N24"/>
  <c r="F24" s="1"/>
  <c r="K25"/>
  <c r="I23"/>
  <c r="H23"/>
  <c r="M24"/>
  <c r="E24" s="1"/>
  <c r="J25"/>
  <c r="O26" l="1"/>
  <c r="G26" s="1"/>
  <c r="L27"/>
  <c r="K26"/>
  <c r="N25"/>
  <c r="F25" s="1"/>
  <c r="H24"/>
  <c r="I24"/>
  <c r="J26"/>
  <c r="M25"/>
  <c r="E25" s="1"/>
  <c r="L28" l="1"/>
  <c r="O27"/>
  <c r="G27" s="1"/>
  <c r="K27"/>
  <c r="N26"/>
  <c r="F26" s="1"/>
  <c r="M26"/>
  <c r="E26" s="1"/>
  <c r="J27"/>
  <c r="I25"/>
  <c r="H25"/>
  <c r="O28" l="1"/>
  <c r="G28" s="1"/>
  <c r="L29"/>
  <c r="K28"/>
  <c r="N27"/>
  <c r="F27" s="1"/>
  <c r="H26"/>
  <c r="I26"/>
  <c r="M27"/>
  <c r="E27" s="1"/>
  <c r="J28"/>
  <c r="L30" l="1"/>
  <c r="O29"/>
  <c r="G29" s="1"/>
  <c r="N28"/>
  <c r="F28" s="1"/>
  <c r="K29"/>
  <c r="H27"/>
  <c r="I27"/>
  <c r="M28"/>
  <c r="E28" s="1"/>
  <c r="J29"/>
  <c r="L31" l="1"/>
  <c r="O30"/>
  <c r="G30" s="1"/>
  <c r="K30"/>
  <c r="N29"/>
  <c r="F29" s="1"/>
  <c r="H28"/>
  <c r="I28"/>
  <c r="J30"/>
  <c r="M29"/>
  <c r="E29" s="1"/>
  <c r="O31" l="1"/>
  <c r="G31" s="1"/>
  <c r="L32"/>
  <c r="K31"/>
  <c r="N30"/>
  <c r="F30" s="1"/>
  <c r="M30"/>
  <c r="E30" s="1"/>
  <c r="J31"/>
  <c r="I29"/>
  <c r="H29"/>
  <c r="L33" l="1"/>
  <c r="O32"/>
  <c r="G32" s="1"/>
  <c r="K32"/>
  <c r="N31"/>
  <c r="F31" s="1"/>
  <c r="H30"/>
  <c r="I30"/>
  <c r="M31"/>
  <c r="E31" s="1"/>
  <c r="J32"/>
  <c r="L34" l="1"/>
  <c r="O33"/>
  <c r="G33" s="1"/>
  <c r="K33"/>
  <c r="N32"/>
  <c r="F32" s="1"/>
  <c r="I31"/>
  <c r="H31"/>
  <c r="M32"/>
  <c r="E32" s="1"/>
  <c r="J33"/>
  <c r="O34" l="1"/>
  <c r="G34" s="1"/>
  <c r="L35"/>
  <c r="K34"/>
  <c r="N33"/>
  <c r="F33" s="1"/>
  <c r="I32"/>
  <c r="H32"/>
  <c r="J34"/>
  <c r="M33"/>
  <c r="E33" s="1"/>
  <c r="L36" l="1"/>
  <c r="O35"/>
  <c r="G35" s="1"/>
  <c r="N34"/>
  <c r="F34" s="1"/>
  <c r="K35"/>
  <c r="I33"/>
  <c r="H33"/>
  <c r="M34"/>
  <c r="E34" s="1"/>
  <c r="J35"/>
  <c r="L37" l="1"/>
  <c r="O36"/>
  <c r="G36" s="1"/>
  <c r="K36"/>
  <c r="N35"/>
  <c r="F35" s="1"/>
  <c r="H34"/>
  <c r="I34"/>
  <c r="J36"/>
  <c r="M35"/>
  <c r="E35" s="1"/>
  <c r="L38" l="1"/>
  <c r="O37"/>
  <c r="G37" s="1"/>
  <c r="N36"/>
  <c r="F36" s="1"/>
  <c r="K37"/>
  <c r="M36"/>
  <c r="E36" s="1"/>
  <c r="J37"/>
  <c r="H35"/>
  <c r="I35"/>
  <c r="L39" l="1"/>
  <c r="O38"/>
  <c r="G38" s="1"/>
  <c r="K38"/>
  <c r="N37"/>
  <c r="F37" s="1"/>
  <c r="H36"/>
  <c r="I36"/>
  <c r="J38"/>
  <c r="M37"/>
  <c r="E37" s="1"/>
  <c r="O39" l="1"/>
  <c r="G39" s="1"/>
  <c r="L40"/>
  <c r="K39"/>
  <c r="N38"/>
  <c r="F38" s="1"/>
  <c r="I37"/>
  <c r="H37"/>
  <c r="J39"/>
  <c r="M38"/>
  <c r="E38" s="1"/>
  <c r="O40" l="1"/>
  <c r="G40" s="1"/>
  <c r="L41"/>
  <c r="K40"/>
  <c r="N39"/>
  <c r="F39" s="1"/>
  <c r="J40"/>
  <c r="M39"/>
  <c r="E39" s="1"/>
  <c r="H38"/>
  <c r="I38"/>
  <c r="L42" l="1"/>
  <c r="O41"/>
  <c r="G41" s="1"/>
  <c r="K41"/>
  <c r="N40"/>
  <c r="F40" s="1"/>
  <c r="M40"/>
  <c r="E40" s="1"/>
  <c r="J41"/>
  <c r="H39"/>
  <c r="I39"/>
  <c r="L43" l="1"/>
  <c r="O42"/>
  <c r="G42" s="1"/>
  <c r="K42"/>
  <c r="N41"/>
  <c r="F41" s="1"/>
  <c r="I40"/>
  <c r="H40"/>
  <c r="J42"/>
  <c r="M41"/>
  <c r="E41" s="1"/>
  <c r="L44" l="1"/>
  <c r="O44" s="1"/>
  <c r="G44" s="1"/>
  <c r="O43"/>
  <c r="G43" s="1"/>
  <c r="K43"/>
  <c r="N42"/>
  <c r="F42" s="1"/>
  <c r="M42"/>
  <c r="E42" s="1"/>
  <c r="J43"/>
  <c r="H41"/>
  <c r="I41"/>
  <c r="N43" l="1"/>
  <c r="F43" s="1"/>
  <c r="K44"/>
  <c r="N44" s="1"/>
  <c r="F44" s="1"/>
  <c r="H42"/>
  <c r="I42"/>
  <c r="M43"/>
  <c r="E43" s="1"/>
  <c r="J44"/>
  <c r="M44" s="1"/>
  <c r="E44" s="1"/>
  <c r="I44" l="1"/>
  <c r="H44"/>
  <c r="H43"/>
  <c r="I43"/>
</calcChain>
</file>

<file path=xl/sharedStrings.xml><?xml version="1.0" encoding="utf-8"?>
<sst xmlns="http://schemas.openxmlformats.org/spreadsheetml/2006/main" count="404" uniqueCount="361">
  <si>
    <t>YÜĞÜNT ELEKTRİK KOMPANZASYON HESAP PROGRAMI</t>
  </si>
  <si>
    <t>GEREKLİ KONDANSATÖR GÜCÜ</t>
  </si>
  <si>
    <t>W</t>
  </si>
  <si>
    <t>MEVCUT GÜÇ KAT SAYISI</t>
  </si>
  <si>
    <t>İSTENİLEN GÜÇ KAT SAYISI</t>
  </si>
  <si>
    <t>COSQ</t>
  </si>
  <si>
    <t>KVAr</t>
  </si>
  <si>
    <t>KURULU GÜÇ</t>
  </si>
  <si>
    <t>VA</t>
  </si>
  <si>
    <t>SİSTEMDEN ÇEKİLEN AKIM</t>
  </si>
  <si>
    <t>GEREKLİ KONDASATÖR GÜCÜ</t>
  </si>
  <si>
    <t>İSTENİLEN GÜÇ KATSAYISI</t>
  </si>
  <si>
    <t>A</t>
  </si>
  <si>
    <t>P</t>
  </si>
  <si>
    <t>S</t>
  </si>
  <si>
    <t>Q1</t>
  </si>
  <si>
    <t>Q2</t>
  </si>
  <si>
    <t>S1</t>
  </si>
  <si>
    <t>S2</t>
  </si>
  <si>
    <t>TÜKETİCİ GÜCÜ</t>
  </si>
  <si>
    <t>P1</t>
  </si>
  <si>
    <t>yuguntelektrik@hotmail.com</t>
  </si>
  <si>
    <t>TEKNİK ELEMAN</t>
  </si>
  <si>
    <t>KOMPANZASYONDAN ÖNCE REAKTİF GÜÇ</t>
  </si>
  <si>
    <t>KOMPANZASYONDAN SONRA REAKTİF GÜÇ</t>
  </si>
  <si>
    <t>AKTİF GÜÇ                     (W)</t>
  </si>
  <si>
    <t>REAKTİF GÜÇ                 (VAR)</t>
  </si>
  <si>
    <t>AKTİF  GÜÇ                (W)</t>
  </si>
  <si>
    <t>REAKTİF GÜÇ                  (VAR)</t>
  </si>
  <si>
    <t>AKTİF GÜÇ                         (W)</t>
  </si>
  <si>
    <t>REAKTİF GÜÇ                    (VAR)</t>
  </si>
  <si>
    <t>GÜRÜNÜR GÜÇ              (VA)</t>
  </si>
  <si>
    <t>AKTİF GÜÇ                           (W)</t>
  </si>
  <si>
    <t>REAKTİF GÜÇ                       (VAR)</t>
  </si>
  <si>
    <t>REAKTİF GÜÇ                (VAR)</t>
  </si>
  <si>
    <t>GÖRÜNÜR GÜÇ                       (VA)</t>
  </si>
  <si>
    <t>GÖRÜNÜR GÜÇ                  (VA)</t>
  </si>
  <si>
    <t>GÖRÜNÜR GÜÇ                                                (VA)</t>
  </si>
  <si>
    <t>GÖRÜNÜR GÜÇ                 (VA)</t>
  </si>
  <si>
    <t>GÖRÜNÜR GÜÇ                    (VA)</t>
  </si>
  <si>
    <t>yu</t>
  </si>
  <si>
    <t>ÇİZELGENİN KULLANILMASI:</t>
  </si>
  <si>
    <r>
      <t xml:space="preserve">1- </t>
    </r>
    <r>
      <rPr>
        <b/>
        <sz val="8"/>
        <rFont val="Arial"/>
        <family val="2"/>
        <charset val="162"/>
      </rPr>
      <t>TARİH HANESİNE SADECE AYIN GÜNLERİNİ YAZINIZ .. 29, 30, 1, 2, 3, … ŞEKLİNDE.    TEK FATURA HANESİNE SON GELEN FATURADAKİ SON OKUMA DEĞERLERİNİ YAZINIZ. EĞER YOK İSE İLK ALDIĞINIZ  SAYAÇ DEĞERLERİ İLE BAŞLAYINIZ. FATURA DEĞERLERİNİ ALINCA DEĞİŞTİRİNİZ</t>
    </r>
  </si>
  <si>
    <r>
      <t xml:space="preserve"> ( % 20 / 15 ORANLI )</t>
    </r>
    <r>
      <rPr>
        <b/>
        <sz val="12"/>
        <rFont val="Arial"/>
        <family val="2"/>
        <charset val="162"/>
      </rPr>
      <t xml:space="preserve">     FİRMA ADI:</t>
    </r>
  </si>
  <si>
    <t xml:space="preserve">     </t>
  </si>
  <si>
    <r>
      <t xml:space="preserve">TEDAŞ TARAFINDAN VERİLEN FATURADAKİ SON ENDEKSLERİ </t>
    </r>
    <r>
      <rPr>
        <b/>
        <sz val="8"/>
        <color indexed="10"/>
        <rFont val="Arial"/>
        <family val="2"/>
        <charset val="162"/>
      </rPr>
      <t>TEK FATURA</t>
    </r>
    <r>
      <rPr>
        <b/>
        <sz val="8"/>
        <rFont val="Arial"/>
        <family val="2"/>
        <charset val="162"/>
      </rPr>
      <t xml:space="preserve"> HANESİNE GİRİNİZ</t>
    </r>
  </si>
  <si>
    <r>
      <t xml:space="preserve">AYLIK YÜZDELER  </t>
    </r>
    <r>
      <rPr>
        <b/>
        <sz val="8"/>
        <color indexed="10"/>
        <rFont val="Arial"/>
        <family val="2"/>
        <charset val="162"/>
      </rPr>
      <t>(TEDAŞ FATURAYA GÖRE)</t>
    </r>
  </si>
  <si>
    <t>ENDÜKTİF:</t>
  </si>
  <si>
    <t>AİT ODUĞU AY</t>
  </si>
  <si>
    <r>
      <t xml:space="preserve">                                                                                                            2- </t>
    </r>
    <r>
      <rPr>
        <b/>
        <sz val="8"/>
        <rFont val="Arial"/>
        <family val="2"/>
        <charset val="162"/>
      </rPr>
      <t>GÜNLÜK YÜZDELER SON 2 DEĞER ARASINDAKİ ORANLARI VERİR. BURADAKİ DURUM ÇOK ÖNEMLİ DEĞİLDİR BAZI GÜNLER GÜNLÜK BAZDA DEĞERLER TUTMAYABİLİR FAKAT AYLIK YÜZDELER ÖNEMLİDİR  AYLIK YÜZDELER HANESİNDE BİR UYARI MESAJI GÖRÜLÜRSE HABER VERİNİZ.</t>
    </r>
  </si>
  <si>
    <t>KAPASİTİF:</t>
  </si>
  <si>
    <t>SAYAÇ GÖS.</t>
  </si>
  <si>
    <t xml:space="preserve"> 1.8.0</t>
  </si>
  <si>
    <t xml:space="preserve"> 3.8.0</t>
  </si>
  <si>
    <t xml:space="preserve"> 5.8.0</t>
  </si>
  <si>
    <t>SAYAÇ MARKA / SERİ NO:</t>
  </si>
  <si>
    <t>SAYAÇ DEĞ.</t>
  </si>
  <si>
    <t>AKTİF</t>
  </si>
  <si>
    <t>ENDÜKTİF</t>
  </si>
  <si>
    <t>KAPASİTİF</t>
  </si>
  <si>
    <t>SAYAÇ ÇARPANI:</t>
  </si>
  <si>
    <t>GÜNLÜK YÜZDELER</t>
  </si>
  <si>
    <t>AK</t>
  </si>
  <si>
    <t>EN</t>
  </si>
  <si>
    <t>KAP</t>
  </si>
  <si>
    <t xml:space="preserve">TEK FATURA </t>
  </si>
  <si>
    <t>AK. SARF</t>
  </si>
  <si>
    <t>EN.SARF</t>
  </si>
  <si>
    <t>KAP.SARF</t>
  </si>
  <si>
    <t>A.FARK</t>
  </si>
  <si>
    <t>E.FARK</t>
  </si>
  <si>
    <t>K.FARK</t>
  </si>
  <si>
    <r>
      <t>3-</t>
    </r>
    <r>
      <rPr>
        <b/>
        <sz val="8"/>
        <rFont val="Arial"/>
        <charset val="162"/>
      </rPr>
      <t xml:space="preserve">ENDÜKTİF ORAN:                                                                          %18,5'a KADAR İYİ GİDİYOR (MAVİ),                                      %18,5 - %20 ARASI TEHLİKE (SARI),  AYLIK: (HABER VERİNİZ)                                        </t>
    </r>
    <r>
      <rPr>
        <b/>
        <sz val="8"/>
        <color indexed="12"/>
        <rFont val="Arial"/>
        <family val="2"/>
        <charset val="162"/>
      </rPr>
      <t>% 20'</t>
    </r>
    <r>
      <rPr>
        <b/>
        <sz val="8"/>
        <rFont val="Arial"/>
        <charset val="162"/>
      </rPr>
      <t xml:space="preserve">nin ÜSTÜ </t>
    </r>
    <r>
      <rPr>
        <b/>
        <sz val="8"/>
        <color indexed="12"/>
        <rFont val="Arial"/>
        <family val="2"/>
        <charset val="162"/>
      </rPr>
      <t>CEZA</t>
    </r>
    <r>
      <rPr>
        <b/>
        <sz val="8"/>
        <rFont val="Arial"/>
        <charset val="162"/>
      </rPr>
      <t xml:space="preserve"> (KIRMIZI),  AYLIK: (HABER VERİNİZ)                 KAPASİTİF ORAN :                                                                          %13,5'a KADAR İYİ GİDİYOR (MAVİ),                                              %13,5 - 15 ARASI TEHLİKE (SARI),    AYLIK: (HABER VERİNİZ)      </t>
    </r>
    <r>
      <rPr>
        <b/>
        <sz val="8"/>
        <color indexed="12"/>
        <rFont val="Arial"/>
        <family val="2"/>
        <charset val="162"/>
      </rPr>
      <t>% 15</t>
    </r>
    <r>
      <rPr>
        <b/>
        <sz val="8"/>
        <rFont val="Arial"/>
        <charset val="162"/>
      </rPr>
      <t xml:space="preserve"> 'in ÜSTÜ </t>
    </r>
    <r>
      <rPr>
        <b/>
        <sz val="8"/>
        <color indexed="12"/>
        <rFont val="Arial"/>
        <family val="2"/>
        <charset val="162"/>
      </rPr>
      <t>CEZA</t>
    </r>
    <r>
      <rPr>
        <b/>
        <sz val="8"/>
        <rFont val="Arial"/>
        <charset val="162"/>
      </rPr>
      <t xml:space="preserve"> (KIRMIZI),    AYLIK: (HABER VERİNİZ)                      </t>
    </r>
  </si>
  <si>
    <r>
      <t xml:space="preserve">4- </t>
    </r>
    <r>
      <rPr>
        <b/>
        <sz val="8"/>
        <rFont val="Arial"/>
        <family val="2"/>
        <charset val="162"/>
      </rPr>
      <t>OKUNMAYAN GÜNLERİ BOŞ BIRAKINIZ.              İSTEDİĞİNİZDE YAZICIDAN ÇIKTI ALABİLİRSİNİZ.</t>
    </r>
  </si>
  <si>
    <r>
      <t xml:space="preserve">5- </t>
    </r>
    <r>
      <rPr>
        <b/>
        <sz val="8"/>
        <rFont val="Arial"/>
        <family val="2"/>
        <charset val="162"/>
      </rPr>
      <t>AŞAĞIDAKİ TABLOYU KULLANARAK KISMİ KARŞILAŞTIRMA YAPABİLİRSİNİZ. (BİR KAÇ SAATLİK YADA SABAHTAN AKŞAMA YADA GECE BOYUNCA GİBİ)</t>
    </r>
  </si>
  <si>
    <t>KISMİ KARŞILAŞTIRMA TABLOSU</t>
  </si>
  <si>
    <t>SAYAÇ DEĞERLERİ</t>
  </si>
  <si>
    <t>ORANLAR</t>
  </si>
  <si>
    <r>
      <t xml:space="preserve">6- </t>
    </r>
    <r>
      <rPr>
        <b/>
        <sz val="8"/>
        <color indexed="8"/>
        <rFont val="Arial"/>
        <family val="2"/>
        <charset val="162"/>
      </rPr>
      <t>ELEKTRİK SARFİYATLARINIZ İLE İLGİLİ ARŞİV OLUŞTURMAK İSTERSENİZ BU DOSYAYI KOPYALAYARAK ÇOĞALTINIZ VE ÖRNEĞİN " KASIM 08 EL SARF"  İSMİYLE AYLIK OLARAK KAYDEDİNİZ.</t>
    </r>
  </si>
  <si>
    <r>
      <t xml:space="preserve">7- </t>
    </r>
    <r>
      <rPr>
        <b/>
        <sz val="8"/>
        <color indexed="8"/>
        <rFont val="Arial"/>
        <family val="2"/>
        <charset val="162"/>
      </rPr>
      <t>YAPILAN TADİLATLAR VEYA İLAVELER (VS) İLE İLGİLİ NOTLARI AŞAĞIYA YAZINIZ:</t>
    </r>
  </si>
  <si>
    <t>NOT:</t>
  </si>
  <si>
    <r>
      <t xml:space="preserve">İZAHAT: ÖRNEK TABLODAN 1 KOPYA YAPILARAK NİSAN 2008 … OLARAK KAYDEDİLECEKTİR. TEDAŞ SON DEĞERLERİNİ 29 MART TA ALMIŞ BİZ PROGRAMI 12 NİSAN DA KULLANMAYA BAŞLADIK 29 MART TARİHLİ FATURDAKİ SON SAYAÇ DEĞERLERİ </t>
    </r>
    <r>
      <rPr>
        <b/>
        <sz val="8"/>
        <color indexed="10"/>
        <rFont val="Arial"/>
        <family val="2"/>
        <charset val="162"/>
      </rPr>
      <t>TEK FATURA HANESİNE YAZILACAK</t>
    </r>
    <r>
      <rPr>
        <b/>
        <sz val="8"/>
        <rFont val="Arial"/>
        <family val="2"/>
        <charset val="162"/>
      </rPr>
      <t xml:space="preserve"> VE 30- 31 MART… 11 NİSAN BOŞ BIRAKILARAK 12 NİSANDAN İTİBAREN YAZILMAYA DEVAM EDİLECEKTİR.  BİR SONRAKİ FATURA OKUMA TARİHİ 28 NİSANDA İSE (28 NİSAN TEDAŞ DEĞERLERİ MAYIS AYININ TEK FATURA DEĞERLERİ AYNİ ZAMANDA NİSAN AYININ SON DEĞERLERİDİR) ÖRNEK TABLODAN YENİ BİR KOPYA YAPILACAK VE MAYIS 2008 ... OLARAK KAYDEDİLECEK 29-30 NİSAN 1-2-3 .... MAYIS OLARAK YAZIMA DEVAM EDİLECEK.</t>
    </r>
  </si>
  <si>
    <t>EN YÜKSEK</t>
  </si>
  <si>
    <t>TEDAŞ</t>
  </si>
  <si>
    <t>FARK</t>
  </si>
  <si>
    <t>SARF</t>
  </si>
  <si>
    <t>3TF 69</t>
  </si>
  <si>
    <t>CK13B</t>
  </si>
  <si>
    <t>LS 450K</t>
  </si>
  <si>
    <t>EH800</t>
  </si>
  <si>
    <t>F780.7</t>
  </si>
  <si>
    <t>FX43</t>
  </si>
  <si>
    <t>EH700</t>
  </si>
  <si>
    <t>CK12B</t>
  </si>
  <si>
    <t>LS 375K</t>
  </si>
  <si>
    <t>F630.7</t>
  </si>
  <si>
    <t>FL43</t>
  </si>
  <si>
    <t>3TF 68</t>
  </si>
  <si>
    <t>LS 637</t>
  </si>
  <si>
    <t>3TB 58</t>
  </si>
  <si>
    <t>3TA 34</t>
  </si>
  <si>
    <t>EH550</t>
  </si>
  <si>
    <t>CK11C</t>
  </si>
  <si>
    <t>LS 280K</t>
  </si>
  <si>
    <t>LS 334</t>
  </si>
  <si>
    <t>F500.7</t>
  </si>
  <si>
    <t>FK43</t>
  </si>
  <si>
    <t>3TF 57</t>
  </si>
  <si>
    <t>LS 507</t>
  </si>
  <si>
    <t>CK10C</t>
  </si>
  <si>
    <t>LS 220K</t>
  </si>
  <si>
    <t>B370</t>
  </si>
  <si>
    <t>EH370</t>
  </si>
  <si>
    <t>F400.7</t>
  </si>
  <si>
    <t>3TF 56</t>
  </si>
  <si>
    <t>3TB 56</t>
  </si>
  <si>
    <t>3TA 32</t>
  </si>
  <si>
    <t>LS 407</t>
  </si>
  <si>
    <t>LS 330/L410</t>
  </si>
  <si>
    <t>EH300</t>
  </si>
  <si>
    <t>F330.7</t>
  </si>
  <si>
    <t>3TF 55</t>
  </si>
  <si>
    <t>CK95B</t>
  </si>
  <si>
    <t>LS 160K</t>
  </si>
  <si>
    <t>LS 307</t>
  </si>
  <si>
    <t>LS 297</t>
  </si>
  <si>
    <t>EH260</t>
  </si>
  <si>
    <t>B250</t>
  </si>
  <si>
    <t>F265.7</t>
  </si>
  <si>
    <t>FH43</t>
  </si>
  <si>
    <t>3TF 54</t>
  </si>
  <si>
    <t>3TB 54</t>
  </si>
  <si>
    <t>3TA 30</t>
  </si>
  <si>
    <t>CK09B</t>
  </si>
  <si>
    <t>LS 132K</t>
  </si>
  <si>
    <t>LS 247</t>
  </si>
  <si>
    <t>LS 200/L260</t>
  </si>
  <si>
    <t>EH210</t>
  </si>
  <si>
    <t>F225.5</t>
  </si>
  <si>
    <t>3TF 53</t>
  </si>
  <si>
    <t>CK85B</t>
  </si>
  <si>
    <t>LS 110K</t>
  </si>
  <si>
    <t>LS 207</t>
  </si>
  <si>
    <t>B170</t>
  </si>
  <si>
    <t>EH175</t>
  </si>
  <si>
    <t>F180.5</t>
  </si>
  <si>
    <t>FG43</t>
  </si>
  <si>
    <t>3TF 52</t>
  </si>
  <si>
    <t>3TB 52</t>
  </si>
  <si>
    <t>3TA 28</t>
  </si>
  <si>
    <t>CK08C</t>
  </si>
  <si>
    <t>LS 90K</t>
  </si>
  <si>
    <t>LS 177</t>
  </si>
  <si>
    <t>LS 100/L144</t>
  </si>
  <si>
    <t>EH145</t>
  </si>
  <si>
    <t>F150.5</t>
  </si>
  <si>
    <t>FF43</t>
  </si>
  <si>
    <t>3TF 51</t>
  </si>
  <si>
    <t>CK75C</t>
  </si>
  <si>
    <t>LS 75K</t>
  </si>
  <si>
    <t>LS 147</t>
  </si>
  <si>
    <t>SLA-100</t>
  </si>
  <si>
    <t>EH100</t>
  </si>
  <si>
    <t>F115.5</t>
  </si>
  <si>
    <t>FE43</t>
  </si>
  <si>
    <t>3TF 50</t>
  </si>
  <si>
    <t>3TB 50</t>
  </si>
  <si>
    <t>3TA 26</t>
  </si>
  <si>
    <t>CL10</t>
  </si>
  <si>
    <t>LS 55K</t>
  </si>
  <si>
    <t>LS 107</t>
  </si>
  <si>
    <t>LS 60/L84</t>
  </si>
  <si>
    <t>SLA-85</t>
  </si>
  <si>
    <t>95D11</t>
  </si>
  <si>
    <t>EH90</t>
  </si>
  <si>
    <t>D9511</t>
  </si>
  <si>
    <t>3TF 49</t>
  </si>
  <si>
    <t>CL09</t>
  </si>
  <si>
    <t>LS 45K</t>
  </si>
  <si>
    <t>LS 87</t>
  </si>
  <si>
    <t>SLA-63</t>
  </si>
  <si>
    <t>80D11</t>
  </si>
  <si>
    <t>B75</t>
  </si>
  <si>
    <t>D8011</t>
  </si>
  <si>
    <t>D803</t>
  </si>
  <si>
    <t>3TF 48</t>
  </si>
  <si>
    <t>3TB 48</t>
  </si>
  <si>
    <t>CL08</t>
  </si>
  <si>
    <t>LS 37K</t>
  </si>
  <si>
    <t>LS 77</t>
  </si>
  <si>
    <t>SLA-62</t>
  </si>
  <si>
    <t>65D11</t>
  </si>
  <si>
    <t>B63</t>
  </si>
  <si>
    <t>D6511</t>
  </si>
  <si>
    <t>D633</t>
  </si>
  <si>
    <t>3TF 47</t>
  </si>
  <si>
    <t>3TB 47</t>
  </si>
  <si>
    <t>3TA 24</t>
  </si>
  <si>
    <t>CL07</t>
  </si>
  <si>
    <t>LS 30K</t>
  </si>
  <si>
    <t>LS 57</t>
  </si>
  <si>
    <t>LS 36/L44</t>
  </si>
  <si>
    <t>SLA-33</t>
  </si>
  <si>
    <t>50D11</t>
  </si>
  <si>
    <t>B50</t>
  </si>
  <si>
    <t>D5011</t>
  </si>
  <si>
    <t>D503</t>
  </si>
  <si>
    <t>3TF 46</t>
  </si>
  <si>
    <t>3TB 46</t>
  </si>
  <si>
    <t>3TA 23</t>
  </si>
  <si>
    <t>CL06</t>
  </si>
  <si>
    <t>LS 22K</t>
  </si>
  <si>
    <t>LS 47</t>
  </si>
  <si>
    <t>LS 32/L40</t>
  </si>
  <si>
    <t>SLA-32</t>
  </si>
  <si>
    <t>40D11</t>
  </si>
  <si>
    <t>B40</t>
  </si>
  <si>
    <t>D4011</t>
  </si>
  <si>
    <t>D403</t>
  </si>
  <si>
    <t>3TF 45</t>
  </si>
  <si>
    <t>3TF 35</t>
  </si>
  <si>
    <t>3TA 22-10</t>
  </si>
  <si>
    <t>CL45</t>
  </si>
  <si>
    <t>LS 18K</t>
  </si>
  <si>
    <t>SLA-31</t>
  </si>
  <si>
    <t>32D10</t>
  </si>
  <si>
    <t>B30</t>
  </si>
  <si>
    <t>D3210</t>
  </si>
  <si>
    <t>D323</t>
  </si>
  <si>
    <t>3TF 44</t>
  </si>
  <si>
    <t>3TF 34</t>
  </si>
  <si>
    <t>3TB 44</t>
  </si>
  <si>
    <t>3TA 22</t>
  </si>
  <si>
    <t>CL04</t>
  </si>
  <si>
    <t>LS 15K</t>
  </si>
  <si>
    <t>LS 37</t>
  </si>
  <si>
    <t>LS 20/L24</t>
  </si>
  <si>
    <t>SLA-16</t>
  </si>
  <si>
    <t>25D10</t>
  </si>
  <si>
    <t>B25</t>
  </si>
  <si>
    <t>D2510</t>
  </si>
  <si>
    <t>D253</t>
  </si>
  <si>
    <t>3TF 43</t>
  </si>
  <si>
    <t>3TF 33</t>
  </si>
  <si>
    <t>3TB 43</t>
  </si>
  <si>
    <t>CL026</t>
  </si>
  <si>
    <t>LS 11K</t>
  </si>
  <si>
    <t>LS 27</t>
  </si>
  <si>
    <t>LS 16/L18</t>
  </si>
  <si>
    <t>SLA-12</t>
  </si>
  <si>
    <t>18D10</t>
  </si>
  <si>
    <t>B16</t>
  </si>
  <si>
    <t>D1810</t>
  </si>
  <si>
    <t>D173</t>
  </si>
  <si>
    <t>3TF 42</t>
  </si>
  <si>
    <t>3TF 32</t>
  </si>
  <si>
    <t>3TB 42</t>
  </si>
  <si>
    <t>3TA 21</t>
  </si>
  <si>
    <t>CL02</t>
  </si>
  <si>
    <t>LS 7K</t>
  </si>
  <si>
    <t>LS 17</t>
  </si>
  <si>
    <t>LS 8/L14</t>
  </si>
  <si>
    <t>SLA-7</t>
  </si>
  <si>
    <t>12D10</t>
  </si>
  <si>
    <t>B12</t>
  </si>
  <si>
    <t>D1210</t>
  </si>
  <si>
    <t>D123</t>
  </si>
  <si>
    <t>3TF 41</t>
  </si>
  <si>
    <t>3TF 31</t>
  </si>
  <si>
    <t>3TB 41</t>
  </si>
  <si>
    <t>CL01</t>
  </si>
  <si>
    <t>LS 5K</t>
  </si>
  <si>
    <t>LS 7</t>
  </si>
  <si>
    <t>LS 6/L11</t>
  </si>
  <si>
    <t>SLA-5</t>
  </si>
  <si>
    <t>09D10</t>
  </si>
  <si>
    <t>B9</t>
  </si>
  <si>
    <t>D0910</t>
  </si>
  <si>
    <t>D093</t>
  </si>
  <si>
    <t>3TF 40</t>
  </si>
  <si>
    <t>3TF 30</t>
  </si>
  <si>
    <t>3TB 40</t>
  </si>
  <si>
    <t>3TA 20</t>
  </si>
  <si>
    <t>CL00</t>
  </si>
  <si>
    <t>LS 4K</t>
  </si>
  <si>
    <t>LS 4</t>
  </si>
  <si>
    <t>LS 07</t>
  </si>
  <si>
    <t>06M10</t>
  </si>
  <si>
    <t>3TF 28</t>
  </si>
  <si>
    <t>MC0</t>
  </si>
  <si>
    <t>LS 02K</t>
  </si>
  <si>
    <t xml:space="preserve">A </t>
  </si>
  <si>
    <t>kW</t>
  </si>
  <si>
    <t>SLA</t>
  </si>
  <si>
    <t>FC</t>
  </si>
  <si>
    <t>B</t>
  </si>
  <si>
    <t>LC1</t>
  </si>
  <si>
    <t>3TF</t>
  </si>
  <si>
    <t>3TB</t>
  </si>
  <si>
    <t>3TA</t>
  </si>
  <si>
    <t>CL</t>
  </si>
  <si>
    <t>LS K</t>
  </si>
  <si>
    <t>LS</t>
  </si>
  <si>
    <t>LS/L</t>
  </si>
  <si>
    <t>380V/AC3</t>
  </si>
  <si>
    <t>TETSAN</t>
  </si>
  <si>
    <t>FEDERAL</t>
  </si>
  <si>
    <t>ABB</t>
  </si>
  <si>
    <t>G. SCHNEIDER</t>
  </si>
  <si>
    <t>SIEMENS</t>
  </si>
  <si>
    <t>GE</t>
  </si>
  <si>
    <t>AEG</t>
  </si>
  <si>
    <t>AKIM</t>
  </si>
  <si>
    <t>Güç</t>
  </si>
  <si>
    <t>KONTAKTÖR SEÇİM TABLOSU</t>
  </si>
  <si>
    <t xml:space="preserve"> </t>
  </si>
  <si>
    <t>Güç değerleri 50/60 Hz ve  &lt;55º  C sıcaklıkta geçerlidir.</t>
  </si>
  <si>
    <t>UA 75 - 30</t>
  </si>
  <si>
    <t>LC1 - DWK12</t>
  </si>
  <si>
    <t>FC - 95DK21</t>
  </si>
  <si>
    <t>UA 63 - 30</t>
  </si>
  <si>
    <t>3RT 1646-1AP01</t>
  </si>
  <si>
    <t>UA 50 - 30</t>
  </si>
  <si>
    <t>LC1 - DTK21</t>
  </si>
  <si>
    <t>UA 30 - 30</t>
  </si>
  <si>
    <t>LC1 - DPK12</t>
  </si>
  <si>
    <t>FC -40DK21</t>
  </si>
  <si>
    <t>LC1 - DMK02</t>
  </si>
  <si>
    <t>LC1 - DMK11</t>
  </si>
  <si>
    <t>3RT 1636-1 AP01</t>
  </si>
  <si>
    <t>LC1 - DLK02</t>
  </si>
  <si>
    <t>FC - 25DK11</t>
  </si>
  <si>
    <t>UA 26 - 30</t>
  </si>
  <si>
    <t>LC1 - DLK11</t>
  </si>
  <si>
    <t>3RT 1626-1 AP01</t>
  </si>
  <si>
    <t>FC - 18DK11</t>
  </si>
  <si>
    <t>LC1 - DGK02</t>
  </si>
  <si>
    <t>LC1 - DGK11</t>
  </si>
  <si>
    <t>LC1 - DFK02</t>
  </si>
  <si>
    <t>UA 16 - 30</t>
  </si>
  <si>
    <t>LC1 - DFK11</t>
  </si>
  <si>
    <t>Federal</t>
  </si>
  <si>
    <t>Siemens</t>
  </si>
  <si>
    <t>Telemecanique</t>
  </si>
  <si>
    <t>NK</t>
  </si>
  <si>
    <t>NA</t>
  </si>
  <si>
    <t>kVAr</t>
  </si>
  <si>
    <t>690 V</t>
  </si>
  <si>
    <t>440 V</t>
  </si>
  <si>
    <t>240 V</t>
  </si>
  <si>
    <t>REFERANSLAR</t>
  </si>
  <si>
    <t>Yardımcı Kontaklar</t>
  </si>
  <si>
    <t>660 V</t>
  </si>
  <si>
    <t>400 V</t>
  </si>
  <si>
    <t>220 V</t>
  </si>
  <si>
    <t>geçtikten kısa bir süre sonra kontaklar açılır ve kondansatörlerin nominal akımı ana kontaklardan geçer.</t>
  </si>
  <si>
    <t>şok bobinleri kullanılmalıdır. Kontaktör bobini enerjilendiğinde ilk önce geçiş bloku kontakları kapanır. Kondansatörün ilk kalkış akımı bu kontakların üzerinden</t>
  </si>
  <si>
    <t>karşı korumalıdır. El ile işletilmesi mümkün olmayan bu kontaktörler can güvenliği yanında tesis güvenliğide sağlamaktadır. Özel kontaktörler kullanılmayacaksa</t>
  </si>
  <si>
    <t>Kondansatörler için özel kontaktörler dizayn edilmektedir. Bir kontak seti ve akım sınırlayıcı dirençlerle donatılan bu kontaktörler doğrudan temasa</t>
  </si>
  <si>
    <t>KONDANSATÖRLER İÇİN ÖZEL KONTAKTÖRLER  SEÇİM CETVELİ</t>
  </si>
  <si>
    <t>MURATYÜĞÜNT</t>
  </si>
</sst>
</file>

<file path=xl/styles.xml><?xml version="1.0" encoding="utf-8"?>
<styleSheet xmlns="http://schemas.openxmlformats.org/spreadsheetml/2006/main">
  <numFmts count="3">
    <numFmt numFmtId="164" formatCode="[$-41F]mmmm\ yy;@"/>
    <numFmt numFmtId="165" formatCode="#,##0.000"/>
    <numFmt numFmtId="166" formatCode="#,##0.0"/>
  </numFmts>
  <fonts count="35">
    <font>
      <sz val="11"/>
      <color theme="1"/>
      <name val="Calibri"/>
      <family val="2"/>
      <charset val="162"/>
      <scheme val="minor"/>
    </font>
    <font>
      <sz val="11"/>
      <color rgb="FFFF0000"/>
      <name val="Calibri"/>
      <family val="2"/>
      <charset val="162"/>
      <scheme val="minor"/>
    </font>
    <font>
      <u/>
      <sz val="11"/>
      <color theme="10"/>
      <name val="Calibri"/>
      <family val="2"/>
      <charset val="162"/>
    </font>
    <font>
      <sz val="11"/>
      <name val="Calibri"/>
      <family val="2"/>
      <charset val="162"/>
      <scheme val="minor"/>
    </font>
    <font>
      <sz val="11"/>
      <color theme="4"/>
      <name val="Calibri"/>
      <family val="2"/>
      <charset val="162"/>
      <scheme val="minor"/>
    </font>
    <font>
      <sz val="11"/>
      <color rgb="FFFFC000"/>
      <name val="Calibri"/>
      <family val="2"/>
      <charset val="162"/>
      <scheme val="minor"/>
    </font>
    <font>
      <sz val="11"/>
      <color rgb="FF0070C0"/>
      <name val="Calibri"/>
      <family val="2"/>
      <charset val="162"/>
      <scheme val="minor"/>
    </font>
    <font>
      <b/>
      <sz val="10"/>
      <color indexed="12"/>
      <name val="Arial"/>
      <family val="2"/>
      <charset val="162"/>
    </font>
    <font>
      <b/>
      <sz val="10"/>
      <color indexed="10"/>
      <name val="Arial"/>
      <family val="2"/>
      <charset val="162"/>
    </font>
    <font>
      <b/>
      <sz val="8"/>
      <color indexed="10"/>
      <name val="Arial"/>
      <family val="2"/>
      <charset val="162"/>
    </font>
    <font>
      <b/>
      <sz val="8"/>
      <name val="Arial"/>
      <family val="2"/>
      <charset val="162"/>
    </font>
    <font>
      <b/>
      <sz val="12"/>
      <name val="Arial"/>
      <family val="2"/>
      <charset val="162"/>
    </font>
    <font>
      <b/>
      <sz val="10"/>
      <color indexed="18"/>
      <name val="Arial"/>
      <family val="2"/>
      <charset val="162"/>
    </font>
    <font>
      <sz val="11"/>
      <color indexed="10"/>
      <name val="Arial"/>
      <family val="2"/>
      <charset val="162"/>
    </font>
    <font>
      <b/>
      <sz val="11"/>
      <color indexed="10"/>
      <name val="Arial"/>
      <family val="2"/>
      <charset val="162"/>
    </font>
    <font>
      <b/>
      <sz val="10"/>
      <color indexed="17"/>
      <name val="Arial"/>
      <family val="2"/>
      <charset val="162"/>
    </font>
    <font>
      <b/>
      <sz val="10"/>
      <name val="Arial"/>
      <family val="2"/>
      <charset val="162"/>
    </font>
    <font>
      <b/>
      <sz val="10"/>
      <color indexed="8"/>
      <name val="Arial"/>
      <family val="2"/>
      <charset val="162"/>
    </font>
    <font>
      <b/>
      <sz val="11"/>
      <name val="Arial"/>
      <family val="2"/>
      <charset val="162"/>
    </font>
    <font>
      <b/>
      <sz val="9"/>
      <color indexed="8"/>
      <name val="Arial"/>
      <family val="2"/>
      <charset val="162"/>
    </font>
    <font>
      <b/>
      <sz val="9"/>
      <name val="Arial"/>
      <family val="2"/>
      <charset val="162"/>
    </font>
    <font>
      <b/>
      <sz val="8"/>
      <color indexed="12"/>
      <name val="Arial"/>
      <family val="2"/>
      <charset val="162"/>
    </font>
    <font>
      <b/>
      <sz val="9"/>
      <color indexed="12"/>
      <name val="Arial"/>
      <family val="2"/>
      <charset val="162"/>
    </font>
    <font>
      <b/>
      <sz val="9"/>
      <color indexed="10"/>
      <name val="Arial"/>
      <family val="2"/>
      <charset val="162"/>
    </font>
    <font>
      <sz val="10"/>
      <color indexed="12"/>
      <name val="Arial"/>
      <charset val="162"/>
    </font>
    <font>
      <b/>
      <sz val="9"/>
      <color indexed="17"/>
      <name val="Arial"/>
      <family val="2"/>
      <charset val="162"/>
    </font>
    <font>
      <b/>
      <sz val="8"/>
      <name val="Arial"/>
      <charset val="162"/>
    </font>
    <font>
      <sz val="9"/>
      <name val="Arial"/>
      <charset val="162"/>
    </font>
    <font>
      <b/>
      <sz val="10"/>
      <color indexed="12"/>
      <name val="Arial"/>
      <charset val="162"/>
    </font>
    <font>
      <b/>
      <sz val="8"/>
      <color indexed="8"/>
      <name val="Arial"/>
      <family val="2"/>
      <charset val="162"/>
    </font>
    <font>
      <sz val="10"/>
      <name val="Arial"/>
      <charset val="162"/>
    </font>
    <font>
      <sz val="10"/>
      <name val="Arial Tur"/>
      <charset val="162"/>
    </font>
    <font>
      <sz val="10"/>
      <name val="Arial"/>
      <family val="2"/>
      <charset val="162"/>
    </font>
    <font>
      <b/>
      <sz val="8"/>
      <name val="Arial Tur"/>
      <family val="2"/>
      <charset val="162"/>
    </font>
    <font>
      <sz val="8"/>
      <name val="Arial Tur"/>
      <family val="2"/>
      <charset val="162"/>
    </font>
  </fonts>
  <fills count="17">
    <fill>
      <patternFill patternType="none"/>
    </fill>
    <fill>
      <patternFill patternType="gray125"/>
    </fill>
    <fill>
      <patternFill patternType="solid">
        <fgColor theme="3" tint="0.39997558519241921"/>
        <bgColor indexed="64"/>
      </patternFill>
    </fill>
    <fill>
      <patternFill patternType="solid">
        <fgColor theme="6" tint="-0.249977111117893"/>
        <bgColor indexed="64"/>
      </patternFill>
    </fill>
    <fill>
      <patternFill patternType="solid">
        <fgColor rgb="FFFFC000"/>
        <bgColor indexed="64"/>
      </patternFill>
    </fill>
    <fill>
      <patternFill patternType="solid">
        <fgColor rgb="FF00B050"/>
        <bgColor indexed="64"/>
      </patternFill>
    </fill>
    <fill>
      <patternFill patternType="solid">
        <fgColor rgb="FF00B0F0"/>
        <bgColor indexed="64"/>
      </patternFill>
    </fill>
    <fill>
      <patternFill patternType="solid">
        <fgColor rgb="FFFFFF00"/>
        <bgColor indexed="64"/>
      </patternFill>
    </fill>
    <fill>
      <patternFill patternType="solid">
        <fgColor theme="1"/>
        <bgColor indexed="64"/>
      </patternFill>
    </fill>
    <fill>
      <patternFill patternType="solid">
        <fgColor rgb="FFC00000"/>
        <bgColor indexed="64"/>
      </patternFill>
    </fill>
    <fill>
      <patternFill patternType="solid">
        <fgColor theme="0"/>
        <bgColor indexed="64"/>
      </patternFill>
    </fill>
    <fill>
      <patternFill patternType="solid">
        <fgColor indexed="44"/>
        <bgColor indexed="64"/>
      </patternFill>
    </fill>
    <fill>
      <patternFill patternType="solid">
        <fgColor theme="7" tint="-0.249977111117893"/>
        <bgColor indexed="64"/>
      </patternFill>
    </fill>
    <fill>
      <patternFill patternType="solid">
        <fgColor theme="5" tint="-0.499984740745262"/>
        <bgColor indexed="64"/>
      </patternFill>
    </fill>
    <fill>
      <patternFill patternType="solid">
        <fgColor theme="7" tint="0.39997558519241921"/>
        <bgColor indexed="64"/>
      </patternFill>
    </fill>
    <fill>
      <patternFill patternType="solid">
        <fgColor theme="7" tint="-0.499984740745262"/>
        <bgColor indexed="64"/>
      </patternFill>
    </fill>
    <fill>
      <patternFill patternType="solid">
        <fgColor theme="4"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ck">
        <color indexed="64"/>
      </left>
      <right style="thick">
        <color indexed="64"/>
      </right>
      <top style="thick">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2" fillId="0" borderId="0" applyNumberFormat="0" applyFill="0" applyBorder="0" applyAlignment="0" applyProtection="0">
      <alignment vertical="top"/>
      <protection locked="0"/>
    </xf>
    <xf numFmtId="0" fontId="30" fillId="0" borderId="0"/>
    <xf numFmtId="0" fontId="31" fillId="0" borderId="0"/>
  </cellStyleXfs>
  <cellXfs count="213">
    <xf numFmtId="0" fontId="0" fillId="0" borderId="0" xfId="0"/>
    <xf numFmtId="0" fontId="0" fillId="8" borderId="0" xfId="0" applyFill="1"/>
    <xf numFmtId="0" fontId="30" fillId="0" borderId="0" xfId="2"/>
    <xf numFmtId="0" fontId="30" fillId="0" borderId="0" xfId="2" applyAlignment="1">
      <alignment horizontal="center"/>
    </xf>
    <xf numFmtId="4" fontId="30" fillId="0" borderId="0" xfId="2" applyNumberFormat="1" applyAlignment="1">
      <alignment horizontal="center"/>
    </xf>
    <xf numFmtId="10" fontId="16" fillId="0" borderId="3" xfId="2" applyNumberFormat="1" applyFont="1" applyBorder="1" applyAlignment="1">
      <alignment horizontal="center"/>
    </xf>
    <xf numFmtId="10" fontId="16" fillId="0" borderId="7" xfId="2" applyNumberFormat="1" applyFont="1" applyBorder="1" applyAlignment="1">
      <alignment horizontal="center"/>
    </xf>
    <xf numFmtId="0" fontId="9" fillId="0" borderId="0" xfId="2" applyFont="1" applyAlignment="1">
      <alignment vertical="top" wrapText="1"/>
    </xf>
    <xf numFmtId="0" fontId="30" fillId="0" borderId="0" xfId="2" applyNumberFormat="1"/>
    <xf numFmtId="0" fontId="30" fillId="0" borderId="6" xfId="2" applyBorder="1" applyProtection="1">
      <protection locked="0"/>
    </xf>
    <xf numFmtId="0" fontId="30" fillId="0" borderId="5" xfId="2" applyBorder="1" applyProtection="1">
      <protection locked="0"/>
    </xf>
    <xf numFmtId="0" fontId="30" fillId="0" borderId="4" xfId="2" applyBorder="1" applyProtection="1">
      <protection locked="0"/>
    </xf>
    <xf numFmtId="0" fontId="30" fillId="0" borderId="15" xfId="2" applyBorder="1" applyProtection="1">
      <protection locked="0"/>
    </xf>
    <xf numFmtId="0" fontId="30" fillId="0" borderId="10" xfId="2" applyBorder="1" applyProtection="1">
      <protection locked="0"/>
    </xf>
    <xf numFmtId="0" fontId="30" fillId="0" borderId="14" xfId="2" applyBorder="1" applyProtection="1">
      <protection locked="0"/>
    </xf>
    <xf numFmtId="0" fontId="27" fillId="0" borderId="0" xfId="2" applyFont="1" applyAlignment="1">
      <alignment horizontal="center"/>
    </xf>
    <xf numFmtId="0" fontId="25" fillId="0" borderId="1" xfId="2" applyFont="1" applyBorder="1" applyAlignment="1">
      <alignment horizontal="center"/>
    </xf>
    <xf numFmtId="0" fontId="7" fillId="0" borderId="0" xfId="2" applyFont="1" applyAlignment="1" applyProtection="1">
      <alignment horizontal="left"/>
    </xf>
    <xf numFmtId="0" fontId="19" fillId="0" borderId="1" xfId="2" applyFont="1" applyBorder="1" applyAlignment="1">
      <alignment vertical="center" wrapText="1"/>
    </xf>
    <xf numFmtId="0" fontId="21" fillId="0" borderId="3" xfId="2" applyFont="1" applyBorder="1" applyAlignment="1" applyProtection="1">
      <alignment horizontal="center" vertical="center"/>
      <protection locked="0"/>
    </xf>
    <xf numFmtId="0" fontId="21" fillId="0" borderId="7" xfId="2" applyFont="1" applyBorder="1" applyAlignment="1" applyProtection="1">
      <alignment horizontal="center" vertical="center"/>
      <protection locked="0"/>
    </xf>
    <xf numFmtId="0" fontId="16" fillId="0" borderId="1" xfId="2" applyNumberFormat="1" applyFont="1" applyBorder="1" applyAlignment="1" applyProtection="1">
      <alignment horizontal="center"/>
      <protection locked="0"/>
    </xf>
    <xf numFmtId="0" fontId="16" fillId="0" borderId="1" xfId="2" applyNumberFormat="1" applyFont="1" applyBorder="1" applyAlignment="1" applyProtection="1">
      <alignment horizontal="center" vertical="center" wrapText="1"/>
      <protection locked="0"/>
    </xf>
    <xf numFmtId="164" fontId="7" fillId="0" borderId="0" xfId="2" applyNumberFormat="1" applyFont="1" applyBorder="1" applyAlignment="1" applyProtection="1">
      <alignment horizontal="center" vertical="center" wrapText="1"/>
      <protection locked="0"/>
    </xf>
    <xf numFmtId="0" fontId="10" fillId="0" borderId="0" xfId="2" applyFont="1" applyBorder="1" applyAlignment="1">
      <alignment horizontal="left" vertical="center" wrapText="1"/>
    </xf>
    <xf numFmtId="10" fontId="16" fillId="0" borderId="0" xfId="2" applyNumberFormat="1" applyFont="1" applyFill="1" applyBorder="1" applyAlignment="1">
      <alignment horizontal="center" vertical="center" wrapText="1"/>
    </xf>
    <xf numFmtId="0" fontId="7" fillId="0" borderId="0" xfId="2" applyFont="1" applyBorder="1" applyAlignment="1">
      <alignment horizontal="center" vertical="center" wrapText="1"/>
    </xf>
    <xf numFmtId="0" fontId="18" fillId="0" borderId="0" xfId="2" applyFont="1" applyBorder="1" applyAlignment="1">
      <alignment horizontal="center" vertical="center" wrapText="1"/>
    </xf>
    <xf numFmtId="10" fontId="16" fillId="0" borderId="7" xfId="2" applyNumberFormat="1" applyFont="1" applyBorder="1" applyAlignment="1">
      <alignment horizontal="center" vertical="center" wrapText="1"/>
    </xf>
    <xf numFmtId="0" fontId="10" fillId="0" borderId="0" xfId="2" applyFont="1" applyAlignment="1">
      <alignment wrapText="1"/>
    </xf>
    <xf numFmtId="0" fontId="10" fillId="0" borderId="0" xfId="2" applyFont="1" applyBorder="1" applyAlignment="1">
      <alignment horizontal="center"/>
    </xf>
    <xf numFmtId="0" fontId="13" fillId="0" borderId="0" xfId="2" applyFont="1" applyBorder="1" applyAlignment="1" applyProtection="1">
      <alignment horizontal="left" vertical="center" wrapText="1"/>
      <protection locked="0"/>
    </xf>
    <xf numFmtId="0" fontId="11" fillId="0" borderId="0" xfId="2" applyFont="1" applyAlignment="1">
      <alignment horizontal="right"/>
    </xf>
    <xf numFmtId="0" fontId="31" fillId="0" borderId="0" xfId="3"/>
    <xf numFmtId="0" fontId="31" fillId="0" borderId="0" xfId="3" applyAlignment="1">
      <alignment horizontal="center"/>
    </xf>
    <xf numFmtId="0" fontId="30" fillId="0" borderId="3" xfId="2" applyBorder="1" applyAlignment="1">
      <alignment horizontal="center"/>
    </xf>
    <xf numFmtId="0" fontId="30" fillId="0" borderId="1" xfId="2" applyBorder="1" applyAlignment="1">
      <alignment horizontal="center"/>
    </xf>
    <xf numFmtId="0" fontId="30" fillId="0" borderId="2" xfId="2" applyBorder="1" applyAlignment="1">
      <alignment horizontal="center"/>
    </xf>
    <xf numFmtId="0" fontId="30" fillId="0" borderId="6" xfId="2" applyBorder="1" applyAlignment="1">
      <alignment horizontal="center"/>
    </xf>
    <xf numFmtId="0" fontId="30" fillId="0" borderId="17" xfId="2" applyBorder="1" applyAlignment="1">
      <alignment horizontal="center"/>
    </xf>
    <xf numFmtId="0" fontId="30" fillId="0" borderId="4" xfId="2" applyBorder="1" applyAlignment="1">
      <alignment horizontal="center"/>
    </xf>
    <xf numFmtId="0" fontId="30" fillId="0" borderId="15" xfId="2" applyBorder="1" applyAlignment="1">
      <alignment horizontal="center"/>
    </xf>
    <xf numFmtId="0" fontId="30" fillId="0" borderId="8" xfId="2" applyBorder="1" applyAlignment="1">
      <alignment horizontal="center"/>
    </xf>
    <xf numFmtId="0" fontId="30" fillId="0" borderId="14" xfId="2" applyBorder="1" applyAlignment="1">
      <alignment horizontal="center"/>
    </xf>
    <xf numFmtId="0" fontId="30" fillId="0" borderId="19" xfId="2" applyBorder="1" applyAlignment="1">
      <alignment horizontal="center"/>
    </xf>
    <xf numFmtId="0" fontId="30" fillId="0" borderId="20" xfId="2" applyBorder="1" applyAlignment="1">
      <alignment horizontal="center"/>
    </xf>
    <xf numFmtId="0" fontId="30" fillId="0" borderId="18" xfId="2" applyBorder="1" applyAlignment="1">
      <alignment horizontal="center"/>
    </xf>
    <xf numFmtId="0" fontId="30" fillId="0" borderId="19" xfId="2" applyBorder="1"/>
    <xf numFmtId="0" fontId="30" fillId="0" borderId="0" xfId="2" applyBorder="1"/>
    <xf numFmtId="0" fontId="30" fillId="0" borderId="18" xfId="2" applyBorder="1"/>
    <xf numFmtId="0" fontId="16" fillId="0" borderId="1" xfId="2" applyFont="1" applyBorder="1" applyAlignment="1">
      <alignment horizontal="center"/>
    </xf>
    <xf numFmtId="0" fontId="30" fillId="0" borderId="6" xfId="2" applyBorder="1"/>
    <xf numFmtId="0" fontId="30" fillId="0" borderId="4" xfId="2" applyBorder="1"/>
    <xf numFmtId="0" fontId="16" fillId="0" borderId="0" xfId="2" applyFont="1"/>
    <xf numFmtId="0" fontId="32" fillId="0" borderId="0" xfId="2" applyFont="1"/>
    <xf numFmtId="0" fontId="11" fillId="0" borderId="0" xfId="2" applyFont="1"/>
    <xf numFmtId="0" fontId="10" fillId="0" borderId="5" xfId="2" applyFont="1" applyBorder="1" applyAlignment="1">
      <alignment horizontal="center"/>
    </xf>
    <xf numFmtId="0" fontId="20" fillId="0" borderId="0" xfId="2" applyFont="1" applyAlignment="1">
      <alignment horizontal="center"/>
    </xf>
    <xf numFmtId="165" fontId="30" fillId="6" borderId="1" xfId="2" applyNumberFormat="1" applyFill="1" applyBorder="1" applyAlignment="1" applyProtection="1">
      <alignment horizontal="center"/>
      <protection locked="0"/>
    </xf>
    <xf numFmtId="0" fontId="23" fillId="0" borderId="2" xfId="2" applyFont="1" applyBorder="1" applyAlignment="1">
      <alignment vertical="center" wrapText="1"/>
    </xf>
    <xf numFmtId="0" fontId="22" fillId="0" borderId="20" xfId="2" applyFont="1" applyBorder="1" applyAlignment="1">
      <alignment horizontal="center"/>
    </xf>
    <xf numFmtId="165" fontId="30" fillId="6" borderId="17" xfId="2" applyNumberFormat="1" applyFill="1" applyBorder="1" applyAlignment="1" applyProtection="1">
      <alignment horizontal="center"/>
      <protection locked="0"/>
    </xf>
    <xf numFmtId="165" fontId="24" fillId="6" borderId="21" xfId="2" applyNumberFormat="1" applyFont="1" applyFill="1" applyBorder="1" applyAlignment="1" applyProtection="1">
      <alignment horizontal="center"/>
      <protection locked="0"/>
    </xf>
    <xf numFmtId="0" fontId="25" fillId="0" borderId="3" xfId="2" applyFont="1" applyBorder="1" applyAlignment="1">
      <alignment horizontal="center"/>
    </xf>
    <xf numFmtId="0" fontId="30" fillId="12" borderId="1" xfId="2" applyFill="1" applyBorder="1" applyAlignment="1" applyProtection="1">
      <alignment horizontal="center"/>
      <protection locked="0"/>
    </xf>
    <xf numFmtId="0" fontId="30" fillId="6" borderId="0" xfId="2" applyFill="1" applyAlignment="1">
      <alignment horizontal="center"/>
    </xf>
    <xf numFmtId="166" fontId="30" fillId="13" borderId="3" xfId="2" applyNumberFormat="1" applyFill="1" applyBorder="1" applyAlignment="1">
      <alignment horizontal="center"/>
    </xf>
    <xf numFmtId="165" fontId="24" fillId="13" borderId="21" xfId="2" applyNumberFormat="1" applyFont="1" applyFill="1" applyBorder="1" applyAlignment="1" applyProtection="1">
      <alignment horizontal="center"/>
      <protection locked="0"/>
    </xf>
    <xf numFmtId="165" fontId="30" fillId="13" borderId="17" xfId="2" applyNumberFormat="1" applyFill="1" applyBorder="1" applyAlignment="1" applyProtection="1">
      <alignment horizontal="center"/>
      <protection locked="0"/>
    </xf>
    <xf numFmtId="165" fontId="30" fillId="13" borderId="1" xfId="2" applyNumberFormat="1" applyFill="1" applyBorder="1" applyAlignment="1" applyProtection="1">
      <alignment horizontal="center"/>
      <protection locked="0"/>
    </xf>
    <xf numFmtId="166" fontId="30" fillId="6" borderId="7" xfId="2" applyNumberFormat="1" applyFill="1" applyBorder="1" applyAlignment="1">
      <alignment horizontal="center"/>
    </xf>
    <xf numFmtId="166" fontId="30" fillId="7" borderId="2" xfId="2" applyNumberFormat="1" applyFill="1" applyBorder="1" applyAlignment="1">
      <alignment horizontal="center"/>
    </xf>
    <xf numFmtId="165" fontId="24" fillId="7" borderId="21" xfId="2" applyNumberFormat="1" applyFont="1" applyFill="1" applyBorder="1" applyAlignment="1" applyProtection="1">
      <alignment horizontal="center"/>
      <protection locked="0"/>
    </xf>
    <xf numFmtId="165" fontId="30" fillId="7" borderId="17" xfId="2" applyNumberFormat="1" applyFill="1" applyBorder="1" applyAlignment="1" applyProtection="1">
      <alignment horizontal="center"/>
      <protection locked="0"/>
    </xf>
    <xf numFmtId="165" fontId="30" fillId="7" borderId="1" xfId="2" applyNumberFormat="1" applyFill="1" applyBorder="1" applyAlignment="1" applyProtection="1">
      <alignment horizontal="center"/>
      <protection locked="0"/>
    </xf>
    <xf numFmtId="0" fontId="33" fillId="14" borderId="8" xfId="3" applyFont="1" applyFill="1" applyBorder="1" applyAlignment="1">
      <alignment horizontal="center"/>
    </xf>
    <xf numFmtId="0" fontId="33" fillId="15" borderId="8" xfId="3" applyFont="1" applyFill="1" applyBorder="1" applyAlignment="1">
      <alignment horizontal="center"/>
    </xf>
    <xf numFmtId="0" fontId="33" fillId="6" borderId="8" xfId="3" applyFont="1" applyFill="1" applyBorder="1" applyAlignment="1">
      <alignment horizontal="center"/>
    </xf>
    <xf numFmtId="0" fontId="33" fillId="7" borderId="1" xfId="3" applyFont="1" applyFill="1" applyBorder="1" applyAlignment="1">
      <alignment horizontal="center"/>
    </xf>
    <xf numFmtId="0" fontId="33" fillId="6" borderId="1" xfId="3" applyFont="1" applyFill="1" applyBorder="1" applyAlignment="1">
      <alignment horizontal="center"/>
    </xf>
    <xf numFmtId="0" fontId="33" fillId="14" borderId="20" xfId="3" applyFont="1" applyFill="1" applyBorder="1" applyAlignment="1">
      <alignment horizontal="center"/>
    </xf>
    <xf numFmtId="0" fontId="33" fillId="15" borderId="20" xfId="3" applyFont="1" applyFill="1" applyBorder="1" applyAlignment="1">
      <alignment horizontal="center"/>
    </xf>
    <xf numFmtId="0" fontId="33" fillId="14" borderId="17" xfId="3" applyFont="1" applyFill="1" applyBorder="1" applyAlignment="1">
      <alignment horizontal="center"/>
    </xf>
    <xf numFmtId="0" fontId="33" fillId="15" borderId="17" xfId="3" applyFont="1" applyFill="1" applyBorder="1" applyAlignment="1">
      <alignment horizontal="center"/>
    </xf>
    <xf numFmtId="0" fontId="34" fillId="14" borderId="1" xfId="3" applyFont="1" applyFill="1" applyBorder="1" applyAlignment="1">
      <alignment horizontal="center"/>
    </xf>
    <xf numFmtId="0" fontId="34" fillId="15" borderId="1" xfId="3" applyFont="1" applyFill="1" applyBorder="1" applyAlignment="1">
      <alignment horizontal="center"/>
    </xf>
    <xf numFmtId="0" fontId="34" fillId="7" borderId="1" xfId="3" applyFont="1" applyFill="1" applyBorder="1" applyAlignment="1">
      <alignment horizontal="center"/>
    </xf>
    <xf numFmtId="0" fontId="34" fillId="6" borderId="1" xfId="3" applyFont="1" applyFill="1" applyBorder="1" applyAlignment="1">
      <alignment horizontal="center"/>
    </xf>
    <xf numFmtId="0" fontId="0" fillId="10" borderId="0" xfId="0" applyFill="1"/>
    <xf numFmtId="0" fontId="0" fillId="10" borderId="0" xfId="0" applyFill="1" applyAlignment="1" applyProtection="1">
      <alignment horizontal="left"/>
      <protection locked="0"/>
    </xf>
    <xf numFmtId="0" fontId="0" fillId="10" borderId="0" xfId="0" applyFill="1" applyProtection="1">
      <protection hidden="1"/>
    </xf>
    <xf numFmtId="0" fontId="0" fillId="10" borderId="0" xfId="0" applyFill="1" applyAlignment="1" applyProtection="1">
      <alignment horizontal="left"/>
      <protection hidden="1"/>
    </xf>
    <xf numFmtId="0" fontId="0" fillId="7" borderId="0" xfId="0" applyFill="1" applyAlignment="1" applyProtection="1">
      <protection locked="0"/>
    </xf>
    <xf numFmtId="0" fontId="0" fillId="7" borderId="0" xfId="0" applyFill="1" applyProtection="1">
      <protection locked="0"/>
    </xf>
    <xf numFmtId="0" fontId="0" fillId="8" borderId="0" xfId="0" applyFill="1" applyProtection="1">
      <protection locked="0"/>
    </xf>
    <xf numFmtId="0" fontId="0" fillId="0" borderId="0" xfId="0" applyProtection="1">
      <protection locked="0"/>
    </xf>
    <xf numFmtId="0" fontId="0" fillId="9" borderId="0" xfId="0" applyFill="1" applyProtection="1">
      <protection locked="0"/>
    </xf>
    <xf numFmtId="0" fontId="0" fillId="0" borderId="1" xfId="0" applyBorder="1" applyProtection="1">
      <protection locked="0"/>
    </xf>
    <xf numFmtId="0" fontId="0" fillId="6" borderId="1" xfId="0" applyFill="1" applyBorder="1" applyProtection="1">
      <protection locked="0"/>
    </xf>
    <xf numFmtId="0" fontId="0" fillId="0" borderId="17" xfId="0" applyBorder="1" applyProtection="1">
      <protection locked="0"/>
    </xf>
    <xf numFmtId="0" fontId="0" fillId="6" borderId="17" xfId="0" applyFill="1" applyBorder="1" applyProtection="1">
      <protection locked="0"/>
    </xf>
    <xf numFmtId="0" fontId="0" fillId="4" borderId="1" xfId="0" applyFont="1" applyFill="1" applyBorder="1" applyProtection="1">
      <protection locked="0"/>
    </xf>
    <xf numFmtId="0" fontId="0" fillId="4" borderId="1" xfId="0" applyFill="1" applyBorder="1" applyProtection="1">
      <protection locked="0"/>
    </xf>
    <xf numFmtId="0" fontId="0" fillId="4" borderId="8" xfId="0" applyFill="1" applyBorder="1" applyProtection="1">
      <protection locked="0"/>
    </xf>
    <xf numFmtId="0" fontId="0" fillId="0" borderId="14" xfId="0" applyBorder="1" applyProtection="1">
      <protection locked="0"/>
    </xf>
    <xf numFmtId="0" fontId="1" fillId="10" borderId="12" xfId="0" applyFont="1" applyFill="1" applyBorder="1" applyAlignment="1" applyProtection="1">
      <protection locked="0"/>
    </xf>
    <xf numFmtId="0" fontId="0" fillId="9" borderId="0" xfId="0" applyFont="1" applyFill="1" applyProtection="1">
      <protection locked="0"/>
    </xf>
    <xf numFmtId="0" fontId="0" fillId="9" borderId="0" xfId="0" applyFill="1" applyBorder="1" applyProtection="1">
      <protection locked="0"/>
    </xf>
    <xf numFmtId="0" fontId="5" fillId="9" borderId="0" xfId="0" applyFont="1" applyFill="1" applyProtection="1">
      <protection locked="0"/>
    </xf>
    <xf numFmtId="0" fontId="6" fillId="10" borderId="12" xfId="0" applyFont="1" applyFill="1" applyBorder="1" applyAlignment="1" applyProtection="1">
      <protection locked="0"/>
    </xf>
    <xf numFmtId="0" fontId="0" fillId="2" borderId="16" xfId="0" applyFill="1" applyBorder="1" applyProtection="1">
      <protection hidden="1"/>
    </xf>
    <xf numFmtId="0" fontId="1" fillId="10" borderId="12" xfId="0" applyFont="1" applyFill="1" applyBorder="1" applyAlignment="1" applyProtection="1">
      <protection hidden="1"/>
    </xf>
    <xf numFmtId="0" fontId="1" fillId="10" borderId="11" xfId="0" applyFont="1" applyFill="1" applyBorder="1" applyAlignment="1" applyProtection="1">
      <protection hidden="1"/>
    </xf>
    <xf numFmtId="0" fontId="1" fillId="10" borderId="13" xfId="0" applyFont="1" applyFill="1" applyBorder="1" applyAlignment="1" applyProtection="1">
      <protection hidden="1"/>
    </xf>
    <xf numFmtId="0" fontId="1" fillId="7" borderId="1" xfId="0" applyFont="1" applyFill="1" applyBorder="1" applyProtection="1">
      <protection hidden="1"/>
    </xf>
    <xf numFmtId="0" fontId="0" fillId="3" borderId="1" xfId="0" applyFill="1" applyBorder="1" applyProtection="1">
      <protection hidden="1"/>
    </xf>
    <xf numFmtId="0" fontId="1" fillId="7" borderId="3" xfId="0" applyFont="1" applyFill="1" applyBorder="1" applyProtection="1">
      <protection hidden="1"/>
    </xf>
    <xf numFmtId="0" fontId="3" fillId="3" borderId="1" xfId="0" applyFont="1" applyFill="1" applyBorder="1" applyProtection="1">
      <protection hidden="1"/>
    </xf>
    <xf numFmtId="0" fontId="1" fillId="7" borderId="9" xfId="0" applyFont="1" applyFill="1" applyBorder="1" applyProtection="1">
      <protection hidden="1"/>
    </xf>
    <xf numFmtId="0" fontId="0" fillId="9" borderId="0" xfId="0" applyFill="1" applyAlignment="1" applyProtection="1">
      <alignment horizontal="center"/>
      <protection locked="0"/>
    </xf>
    <xf numFmtId="0" fontId="0" fillId="9" borderId="0" xfId="0" applyFill="1" applyAlignment="1" applyProtection="1">
      <alignment horizontal="center"/>
      <protection locked="0"/>
    </xf>
    <xf numFmtId="0" fontId="0" fillId="5" borderId="1" xfId="0" applyFill="1" applyBorder="1" applyAlignment="1" applyProtection="1">
      <alignment horizontal="left"/>
      <protection hidden="1"/>
    </xf>
    <xf numFmtId="0" fontId="1" fillId="7" borderId="11" xfId="0" applyFont="1" applyFill="1" applyBorder="1" applyAlignment="1" applyProtection="1">
      <alignment horizontal="center"/>
      <protection hidden="1"/>
    </xf>
    <xf numFmtId="0" fontId="1" fillId="7" borderId="12" xfId="0" applyFont="1" applyFill="1" applyBorder="1" applyAlignment="1" applyProtection="1">
      <alignment horizontal="center"/>
      <protection hidden="1"/>
    </xf>
    <xf numFmtId="0" fontId="1" fillId="7" borderId="13" xfId="0" applyFont="1" applyFill="1" applyBorder="1" applyAlignment="1" applyProtection="1">
      <alignment horizontal="center"/>
      <protection hidden="1"/>
    </xf>
    <xf numFmtId="0" fontId="2" fillId="7" borderId="11" xfId="1" applyFill="1" applyBorder="1" applyAlignment="1" applyProtection="1">
      <alignment horizontal="center"/>
      <protection hidden="1"/>
    </xf>
    <xf numFmtId="0" fontId="2" fillId="7" borderId="12" xfId="1" applyFill="1" applyBorder="1" applyAlignment="1" applyProtection="1">
      <alignment horizontal="center"/>
      <protection hidden="1"/>
    </xf>
    <xf numFmtId="0" fontId="2" fillId="7" borderId="13" xfId="1" applyFill="1" applyBorder="1" applyAlignment="1" applyProtection="1">
      <alignment horizontal="center"/>
      <protection hidden="1"/>
    </xf>
    <xf numFmtId="0" fontId="0" fillId="5" borderId="4" xfId="0" applyFont="1" applyFill="1" applyBorder="1" applyAlignment="1" applyProtection="1">
      <alignment horizontal="left"/>
      <protection hidden="1"/>
    </xf>
    <xf numFmtId="0" fontId="0" fillId="5" borderId="5" xfId="0" applyFont="1" applyFill="1" applyBorder="1" applyAlignment="1" applyProtection="1">
      <alignment horizontal="left"/>
      <protection hidden="1"/>
    </xf>
    <xf numFmtId="0" fontId="0" fillId="5" borderId="6" xfId="0" applyFont="1" applyFill="1" applyBorder="1" applyAlignment="1" applyProtection="1">
      <alignment horizontal="left"/>
      <protection hidden="1"/>
    </xf>
    <xf numFmtId="0" fontId="0" fillId="7" borderId="11" xfId="0" applyFill="1" applyBorder="1" applyAlignment="1" applyProtection="1">
      <alignment horizontal="center"/>
      <protection hidden="1"/>
    </xf>
    <xf numFmtId="0" fontId="0" fillId="7" borderId="12" xfId="0" applyFill="1" applyBorder="1" applyAlignment="1" applyProtection="1">
      <alignment horizontal="center"/>
      <protection hidden="1"/>
    </xf>
    <xf numFmtId="0" fontId="0" fillId="7" borderId="13" xfId="0" applyFill="1" applyBorder="1" applyAlignment="1" applyProtection="1">
      <alignment horizontal="center"/>
      <protection hidden="1"/>
    </xf>
    <xf numFmtId="0" fontId="0" fillId="5" borderId="2" xfId="0" applyFill="1" applyBorder="1" applyAlignment="1" applyProtection="1">
      <alignment horizontal="left"/>
      <protection hidden="1"/>
    </xf>
    <xf numFmtId="0" fontId="0" fillId="5" borderId="7" xfId="0" applyFill="1" applyBorder="1" applyAlignment="1" applyProtection="1">
      <alignment horizontal="left"/>
      <protection hidden="1"/>
    </xf>
    <xf numFmtId="0" fontId="0" fillId="5" borderId="6" xfId="0" applyFill="1" applyBorder="1" applyAlignment="1" applyProtection="1">
      <alignment horizontal="left"/>
      <protection hidden="1"/>
    </xf>
    <xf numFmtId="0" fontId="0" fillId="5" borderId="14" xfId="0" applyFill="1" applyBorder="1" applyAlignment="1" applyProtection="1">
      <alignment horizontal="left"/>
      <protection hidden="1"/>
    </xf>
    <xf numFmtId="0" fontId="0" fillId="5" borderId="10" xfId="0" applyFill="1" applyBorder="1" applyAlignment="1" applyProtection="1">
      <alignment horizontal="left"/>
      <protection hidden="1"/>
    </xf>
    <xf numFmtId="0" fontId="0" fillId="5" borderId="15" xfId="0" applyFill="1" applyBorder="1" applyAlignment="1" applyProtection="1">
      <alignment horizontal="left"/>
      <protection hidden="1"/>
    </xf>
    <xf numFmtId="0" fontId="0" fillId="5" borderId="14" xfId="0" applyFont="1" applyFill="1" applyBorder="1" applyAlignment="1" applyProtection="1">
      <alignment horizontal="left"/>
      <protection hidden="1"/>
    </xf>
    <xf numFmtId="0" fontId="0" fillId="5" borderId="10" xfId="0" applyFont="1" applyFill="1" applyBorder="1" applyAlignment="1" applyProtection="1">
      <alignment horizontal="left"/>
      <protection hidden="1"/>
    </xf>
    <xf numFmtId="0" fontId="0" fillId="5" borderId="15" xfId="0" applyFont="1" applyFill="1" applyBorder="1" applyAlignment="1" applyProtection="1">
      <alignment horizontal="left"/>
      <protection hidden="1"/>
    </xf>
    <xf numFmtId="0" fontId="0" fillId="5" borderId="1" xfId="0" applyFont="1" applyFill="1" applyBorder="1" applyAlignment="1" applyProtection="1">
      <alignment horizontal="left"/>
      <protection hidden="1"/>
    </xf>
    <xf numFmtId="0" fontId="21" fillId="0" borderId="14" xfId="2" applyFont="1" applyBorder="1" applyAlignment="1" applyProtection="1">
      <alignment horizontal="center" vertical="top" wrapText="1"/>
    </xf>
    <xf numFmtId="0" fontId="21" fillId="0" borderId="10" xfId="2" applyFont="1" applyBorder="1" applyAlignment="1" applyProtection="1">
      <alignment horizontal="center" vertical="top" wrapText="1"/>
    </xf>
    <xf numFmtId="0" fontId="21" fillId="0" borderId="15" xfId="2" applyFont="1" applyBorder="1" applyAlignment="1" applyProtection="1">
      <alignment horizontal="center" vertical="top" wrapText="1"/>
    </xf>
    <xf numFmtId="0" fontId="10" fillId="0" borderId="18"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4" xfId="2" applyFont="1" applyBorder="1" applyAlignment="1" applyProtection="1">
      <alignment horizontal="left" vertical="top" wrapText="1"/>
      <protection locked="0"/>
    </xf>
    <xf numFmtId="0" fontId="10" fillId="0" borderId="5" xfId="2" applyFont="1" applyBorder="1" applyAlignment="1" applyProtection="1">
      <alignment horizontal="left" vertical="top" wrapText="1"/>
      <protection locked="0"/>
    </xf>
    <xf numFmtId="0" fontId="10" fillId="0" borderId="6" xfId="2" applyFont="1" applyBorder="1" applyAlignment="1" applyProtection="1">
      <alignment horizontal="left" vertical="top" wrapText="1"/>
      <protection locked="0"/>
    </xf>
    <xf numFmtId="0" fontId="9" fillId="0" borderId="0" xfId="2" applyFont="1" applyAlignment="1">
      <alignment horizontal="left" vertical="top" wrapText="1"/>
    </xf>
    <xf numFmtId="10" fontId="28" fillId="0" borderId="8" xfId="2" applyNumberFormat="1" applyFont="1" applyBorder="1" applyAlignment="1">
      <alignment horizontal="center" vertical="center"/>
    </xf>
    <xf numFmtId="10" fontId="28" fillId="0" borderId="17" xfId="2" applyNumberFormat="1" applyFont="1" applyBorder="1" applyAlignment="1">
      <alignment horizontal="center" vertical="center"/>
    </xf>
    <xf numFmtId="0" fontId="9" fillId="0" borderId="0" xfId="2" applyFont="1" applyAlignment="1">
      <alignment horizontal="center" vertical="top" wrapText="1"/>
    </xf>
    <xf numFmtId="0" fontId="20" fillId="0" borderId="0" xfId="2" applyFont="1" applyAlignment="1">
      <alignment horizontal="center"/>
    </xf>
    <xf numFmtId="0" fontId="9" fillId="0" borderId="0" xfId="2" applyFont="1" applyAlignment="1">
      <alignment horizontal="left" vertical="center" wrapText="1"/>
    </xf>
    <xf numFmtId="0" fontId="10" fillId="0" borderId="0" xfId="2" applyFont="1" applyAlignment="1">
      <alignment horizontal="left" vertical="center" wrapText="1"/>
    </xf>
    <xf numFmtId="0" fontId="20" fillId="0" borderId="2" xfId="2" applyFont="1" applyFill="1" applyBorder="1" applyAlignment="1">
      <alignment horizontal="center" vertical="center"/>
    </xf>
    <xf numFmtId="0" fontId="20" fillId="0" borderId="7" xfId="2" applyFont="1" applyFill="1" applyBorder="1" applyAlignment="1">
      <alignment horizontal="center" vertical="center"/>
    </xf>
    <xf numFmtId="0" fontId="9" fillId="0" borderId="0" xfId="2" applyFont="1" applyAlignment="1">
      <alignment horizontal="left" wrapText="1"/>
    </xf>
    <xf numFmtId="164" fontId="7" fillId="0" borderId="4" xfId="2" applyNumberFormat="1" applyFont="1" applyBorder="1" applyAlignment="1" applyProtection="1">
      <alignment horizontal="center" vertical="center" wrapText="1"/>
      <protection locked="0"/>
    </xf>
    <xf numFmtId="164" fontId="7" fillId="0" borderId="6" xfId="2" applyNumberFormat="1" applyFont="1" applyBorder="1" applyAlignment="1" applyProtection="1">
      <alignment horizontal="center" vertical="center" wrapText="1"/>
      <protection locked="0"/>
    </xf>
    <xf numFmtId="0" fontId="16" fillId="0" borderId="0" xfId="2" applyFont="1" applyAlignment="1" applyProtection="1">
      <alignment horizontal="right"/>
    </xf>
    <xf numFmtId="0" fontId="23" fillId="0" borderId="18" xfId="2" applyFont="1" applyBorder="1" applyAlignment="1">
      <alignment horizontal="center"/>
    </xf>
    <xf numFmtId="0" fontId="23" fillId="0" borderId="19" xfId="2" applyFont="1" applyBorder="1" applyAlignment="1">
      <alignment horizontal="center"/>
    </xf>
    <xf numFmtId="17" fontId="17" fillId="0" borderId="14" xfId="2" applyNumberFormat="1" applyFont="1" applyBorder="1" applyAlignment="1">
      <alignment horizontal="center" vertical="center" wrapText="1"/>
    </xf>
    <xf numFmtId="17" fontId="17" fillId="0" borderId="15" xfId="2" applyNumberFormat="1" applyFont="1" applyBorder="1" applyAlignment="1">
      <alignment horizontal="center" vertical="center" wrapText="1"/>
    </xf>
    <xf numFmtId="0" fontId="10" fillId="0" borderId="7" xfId="2" applyFont="1" applyBorder="1" applyAlignment="1">
      <alignment horizontal="left" vertical="center" wrapText="1"/>
    </xf>
    <xf numFmtId="0" fontId="14" fillId="0" borderId="14" xfId="2" applyFont="1" applyBorder="1" applyAlignment="1">
      <alignment horizontal="center" vertical="center" wrapText="1"/>
    </xf>
    <xf numFmtId="0" fontId="14" fillId="0" borderId="10" xfId="2" applyFont="1" applyBorder="1" applyAlignment="1">
      <alignment horizontal="center" vertical="center" wrapText="1"/>
    </xf>
    <xf numFmtId="0" fontId="14" fillId="0" borderId="4" xfId="2" applyFont="1" applyBorder="1" applyAlignment="1">
      <alignment horizontal="center" vertical="center" wrapText="1"/>
    </xf>
    <xf numFmtId="0" fontId="14" fillId="0" borderId="5" xfId="2" applyFont="1" applyBorder="1" applyAlignment="1">
      <alignment horizontal="center" vertical="center" wrapText="1"/>
    </xf>
    <xf numFmtId="0" fontId="15" fillId="0" borderId="2" xfId="2" applyFont="1" applyBorder="1" applyAlignment="1">
      <alignment horizontal="center" vertical="center" wrapText="1"/>
    </xf>
    <xf numFmtId="0" fontId="15" fillId="0" borderId="7" xfId="2" applyFont="1" applyBorder="1" applyAlignment="1">
      <alignment horizontal="center" vertical="center" wrapText="1"/>
    </xf>
    <xf numFmtId="0" fontId="8" fillId="0" borderId="0" xfId="2" applyFont="1" applyAlignment="1">
      <alignment horizontal="center"/>
    </xf>
    <xf numFmtId="0" fontId="10" fillId="0" borderId="5" xfId="2" applyFont="1" applyBorder="1" applyAlignment="1">
      <alignment horizontal="center"/>
    </xf>
    <xf numFmtId="0" fontId="10" fillId="0" borderId="0" xfId="2" applyFont="1" applyAlignment="1">
      <alignment horizontal="center"/>
    </xf>
    <xf numFmtId="0" fontId="11" fillId="0" borderId="0" xfId="2" applyFont="1" applyAlignment="1">
      <alignment horizontal="center"/>
    </xf>
    <xf numFmtId="0" fontId="12" fillId="16" borderId="0" xfId="2" applyFont="1" applyFill="1" applyBorder="1" applyAlignment="1" applyProtection="1">
      <alignment horizontal="left" vertical="center" wrapText="1"/>
      <protection locked="0"/>
    </xf>
    <xf numFmtId="0" fontId="7" fillId="7" borderId="1" xfId="2" applyFont="1" applyFill="1" applyBorder="1" applyAlignment="1">
      <alignment horizontal="center" vertical="center" wrapText="1"/>
    </xf>
    <xf numFmtId="0" fontId="33" fillId="7" borderId="8" xfId="3" applyFont="1" applyFill="1" applyBorder="1" applyAlignment="1">
      <alignment horizontal="center"/>
    </xf>
    <xf numFmtId="0" fontId="33" fillId="7" borderId="17" xfId="3" applyFont="1" applyFill="1" applyBorder="1" applyAlignment="1">
      <alignment horizontal="center"/>
    </xf>
    <xf numFmtId="0" fontId="33" fillId="6" borderId="8" xfId="3" applyFont="1" applyFill="1" applyBorder="1" applyAlignment="1">
      <alignment horizontal="center"/>
    </xf>
    <xf numFmtId="0" fontId="33" fillId="6" borderId="17" xfId="3" applyFont="1" applyFill="1" applyBorder="1" applyAlignment="1">
      <alignment horizontal="center"/>
    </xf>
    <xf numFmtId="0" fontId="33" fillId="7" borderId="1" xfId="3" applyFont="1" applyFill="1" applyBorder="1" applyAlignment="1">
      <alignment horizontal="center"/>
    </xf>
    <xf numFmtId="0" fontId="33" fillId="11" borderId="14" xfId="3" applyFont="1" applyFill="1" applyBorder="1" applyAlignment="1">
      <alignment horizontal="center"/>
    </xf>
    <xf numFmtId="0" fontId="33" fillId="11" borderId="10" xfId="3" applyFont="1" applyFill="1" applyBorder="1" applyAlignment="1">
      <alignment horizontal="center"/>
    </xf>
    <xf numFmtId="0" fontId="33" fillId="11" borderId="15" xfId="3" applyFont="1" applyFill="1" applyBorder="1" applyAlignment="1">
      <alignment horizontal="center"/>
    </xf>
    <xf numFmtId="0" fontId="33" fillId="11" borderId="18" xfId="3" applyFont="1" applyFill="1" applyBorder="1" applyAlignment="1">
      <alignment horizontal="center"/>
    </xf>
    <xf numFmtId="0" fontId="33" fillId="11" borderId="0" xfId="3" applyFont="1" applyFill="1" applyBorder="1" applyAlignment="1">
      <alignment horizontal="center"/>
    </xf>
    <xf numFmtId="0" fontId="33" fillId="11" borderId="19" xfId="3" applyFont="1" applyFill="1" applyBorder="1" applyAlignment="1">
      <alignment horizontal="center"/>
    </xf>
    <xf numFmtId="0" fontId="33" fillId="11" borderId="4" xfId="3" applyFont="1" applyFill="1" applyBorder="1" applyAlignment="1">
      <alignment horizontal="center"/>
    </xf>
    <xf numFmtId="0" fontId="33" fillId="11" borderId="5" xfId="3" applyFont="1" applyFill="1" applyBorder="1" applyAlignment="1">
      <alignment horizontal="center"/>
    </xf>
    <xf numFmtId="0" fontId="33" fillId="11" borderId="6" xfId="3" applyFont="1" applyFill="1" applyBorder="1" applyAlignment="1">
      <alignment horizontal="center"/>
    </xf>
    <xf numFmtId="0" fontId="33" fillId="6" borderId="1" xfId="3" applyFont="1" applyFill="1" applyBorder="1" applyAlignment="1">
      <alignment horizontal="center"/>
    </xf>
    <xf numFmtId="0" fontId="30" fillId="0" borderId="14" xfId="2" applyBorder="1" applyAlignment="1">
      <alignment horizontal="center"/>
    </xf>
    <xf numFmtId="0" fontId="30" fillId="0" borderId="15" xfId="2" applyBorder="1" applyAlignment="1">
      <alignment horizontal="center"/>
    </xf>
    <xf numFmtId="0" fontId="30" fillId="0" borderId="10" xfId="2" applyBorder="1" applyAlignment="1">
      <alignment horizontal="center"/>
    </xf>
    <xf numFmtId="0" fontId="4" fillId="7" borderId="11" xfId="0" applyFont="1" applyFill="1" applyBorder="1" applyAlignment="1" applyProtection="1">
      <alignment horizontal="center"/>
      <protection locked="0"/>
    </xf>
    <xf numFmtId="0" fontId="4" fillId="7" borderId="12" xfId="0" applyFont="1" applyFill="1" applyBorder="1" applyAlignment="1" applyProtection="1">
      <alignment horizontal="center"/>
      <protection locked="0"/>
    </xf>
    <xf numFmtId="0" fontId="4" fillId="7" borderId="13" xfId="0" applyFont="1" applyFill="1" applyBorder="1" applyAlignment="1" applyProtection="1">
      <alignment horizontal="center"/>
      <protection locked="0"/>
    </xf>
    <xf numFmtId="0" fontId="6" fillId="10" borderId="11" xfId="0" applyFont="1" applyFill="1" applyBorder="1" applyAlignment="1" applyProtection="1">
      <protection locked="0"/>
    </xf>
    <xf numFmtId="0" fontId="6" fillId="10" borderId="13" xfId="0" applyFont="1" applyFill="1" applyBorder="1" applyAlignment="1" applyProtection="1">
      <protection locked="0"/>
    </xf>
    <xf numFmtId="0" fontId="0" fillId="9" borderId="0" xfId="0" applyFill="1" applyAlignment="1" applyProtection="1">
      <alignment horizontal="center"/>
      <protection hidden="1"/>
    </xf>
    <xf numFmtId="0" fontId="0" fillId="9" borderId="5" xfId="0" applyFill="1" applyBorder="1" applyAlignment="1" applyProtection="1">
      <alignment horizontal="center"/>
      <protection hidden="1"/>
    </xf>
    <xf numFmtId="0" fontId="4" fillId="9" borderId="5" xfId="0" applyFont="1" applyFill="1" applyBorder="1" applyAlignment="1" applyProtection="1">
      <protection hidden="1"/>
    </xf>
    <xf numFmtId="0" fontId="1" fillId="9" borderId="0" xfId="0" applyFont="1" applyFill="1" applyAlignment="1" applyProtection="1">
      <protection hidden="1"/>
    </xf>
    <xf numFmtId="0" fontId="0" fillId="9" borderId="0" xfId="0" applyFill="1" applyProtection="1">
      <protection hidden="1"/>
    </xf>
    <xf numFmtId="0" fontId="0" fillId="9" borderId="10" xfId="0" applyFill="1" applyBorder="1" applyAlignment="1" applyProtection="1">
      <alignment horizontal="center"/>
      <protection hidden="1"/>
    </xf>
    <xf numFmtId="0" fontId="0" fillId="9" borderId="0" xfId="0" applyFill="1" applyBorder="1" applyAlignment="1" applyProtection="1">
      <alignment horizontal="center"/>
      <protection hidden="1"/>
    </xf>
  </cellXfs>
  <cellStyles count="4">
    <cellStyle name="Köprü" xfId="1" builtinId="8"/>
    <cellStyle name="Normal" xfId="0" builtinId="0"/>
    <cellStyle name="Normal 2" xfId="2"/>
    <cellStyle name="Normal 3" xfId="3"/>
  </cellStyles>
  <dxfs count="17">
    <dxf>
      <font>
        <b/>
        <i val="0"/>
        <condense val="0"/>
        <extend val="0"/>
        <color indexed="10"/>
      </font>
      <fill>
        <patternFill patternType="none">
          <bgColor indexed="65"/>
        </patternFill>
      </fill>
    </dxf>
    <dxf>
      <font>
        <condense val="0"/>
        <extend val="0"/>
        <color indexed="53"/>
      </font>
      <fill>
        <patternFill patternType="none">
          <bgColor indexed="65"/>
        </patternFill>
      </fill>
    </dxf>
    <dxf>
      <font>
        <condense val="0"/>
        <extend val="0"/>
        <color indexed="12"/>
      </font>
      <fill>
        <patternFill patternType="none">
          <bgColor indexed="65"/>
        </patternFill>
      </fill>
    </dxf>
    <dxf>
      <font>
        <b/>
        <i val="0"/>
        <condense val="0"/>
        <extend val="0"/>
        <color indexed="10"/>
      </font>
      <fill>
        <patternFill patternType="none">
          <bgColor indexed="65"/>
        </patternFill>
      </fill>
    </dxf>
    <dxf>
      <font>
        <condense val="0"/>
        <extend val="0"/>
        <color indexed="53"/>
      </font>
      <fill>
        <patternFill patternType="none">
          <bgColor indexed="65"/>
        </patternFill>
      </fill>
    </dxf>
    <dxf>
      <font>
        <condense val="0"/>
        <extend val="0"/>
        <color indexed="12"/>
      </font>
      <fill>
        <patternFill patternType="none">
          <bgColor indexed="65"/>
        </patternFill>
      </fill>
    </dxf>
    <dxf>
      <fill>
        <patternFill>
          <bgColor indexed="10"/>
        </patternFill>
      </fill>
    </dxf>
    <dxf>
      <fill>
        <patternFill>
          <bgColor indexed="43"/>
        </patternFill>
      </fill>
    </dxf>
    <dxf>
      <fill>
        <patternFill>
          <bgColor indexed="41"/>
        </patternFill>
      </fill>
    </dxf>
    <dxf>
      <fill>
        <patternFill>
          <bgColor indexed="10"/>
        </patternFill>
      </fill>
    </dxf>
    <dxf>
      <fill>
        <patternFill>
          <bgColor indexed="43"/>
        </patternFill>
      </fill>
    </dxf>
    <dxf>
      <fill>
        <patternFill>
          <bgColor indexed="41"/>
        </patternFill>
      </fill>
    </dxf>
    <dxf>
      <fill>
        <patternFill patternType="none">
          <bgColor indexed="65"/>
        </patternFill>
      </fill>
    </dxf>
    <dxf>
      <fill>
        <patternFill patternType="none">
          <bgColor indexed="65"/>
        </patternFill>
      </fill>
    </dxf>
    <dxf>
      <fill>
        <patternFill patternType="none">
          <bgColor indexed="65"/>
        </patternFill>
      </fill>
    </dxf>
    <dxf>
      <fill>
        <patternFill>
          <bgColor indexed="41"/>
        </patternFill>
      </fill>
    </dxf>
    <dxf>
      <font>
        <b/>
        <i val="0"/>
        <condense val="0"/>
        <extend val="0"/>
      </font>
      <fill>
        <patternFill>
          <bgColor indexed="1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lang val="tr-TR"/>
  <c:style val="44"/>
  <c:chart>
    <c:plotArea>
      <c:layout>
        <c:manualLayout>
          <c:layoutTarget val="inner"/>
          <c:xMode val="edge"/>
          <c:yMode val="edge"/>
          <c:x val="0.20298629337999552"/>
          <c:y val="7.9162350695467884E-2"/>
          <c:w val="0.722281021178659"/>
          <c:h val="0.51519867503193117"/>
        </c:manualLayout>
      </c:layout>
      <c:barChart>
        <c:barDir val="col"/>
        <c:grouping val="clustered"/>
        <c:ser>
          <c:idx val="0"/>
          <c:order val="0"/>
          <c:dLbls>
            <c:showVal val="1"/>
          </c:dLbls>
          <c:cat>
            <c:strRef>
              <c:f>'kompanzasyon hesap programı'!$AB$10:$AB$12</c:f>
              <c:strCache>
                <c:ptCount val="3"/>
                <c:pt idx="0">
                  <c:v>GÖRÜNÜR GÜÇ                 (VA)</c:v>
                </c:pt>
                <c:pt idx="1">
                  <c:v>AKTİF GÜÇ                     (W)</c:v>
                </c:pt>
                <c:pt idx="2">
                  <c:v>REAKTİF GÜÇ                 (VAR)</c:v>
                </c:pt>
              </c:strCache>
            </c:strRef>
          </c:cat>
          <c:val>
            <c:numRef>
              <c:f>'kompanzasyon hesap programı'!$AC$10:$AC$12</c:f>
              <c:numCache>
                <c:formatCode>General</c:formatCode>
                <c:ptCount val="3"/>
                <c:pt idx="0">
                  <c:v>78432</c:v>
                </c:pt>
                <c:pt idx="1">
                  <c:v>76080</c:v>
                </c:pt>
                <c:pt idx="2">
                  <c:v>19068</c:v>
                </c:pt>
              </c:numCache>
            </c:numRef>
          </c:val>
        </c:ser>
        <c:axId val="130235008"/>
        <c:axId val="137724288"/>
      </c:barChart>
      <c:catAx>
        <c:axId val="130235008"/>
        <c:scaling>
          <c:orientation val="minMax"/>
        </c:scaling>
        <c:axPos val="b"/>
        <c:tickLblPos val="nextTo"/>
        <c:crossAx val="137724288"/>
        <c:crosses val="autoZero"/>
        <c:auto val="1"/>
        <c:lblAlgn val="ctr"/>
        <c:lblOffset val="100"/>
      </c:catAx>
      <c:valAx>
        <c:axId val="137724288"/>
        <c:scaling>
          <c:orientation val="minMax"/>
        </c:scaling>
        <c:axPos val="l"/>
        <c:majorGridlines/>
        <c:numFmt formatCode="General" sourceLinked="1"/>
        <c:tickLblPos val="nextTo"/>
        <c:crossAx val="130235008"/>
        <c:crosses val="autoZero"/>
        <c:crossBetween val="between"/>
      </c:valAx>
    </c:plotArea>
    <c:legend>
      <c:legendPos val="r"/>
      <c:layout>
        <c:manualLayout>
          <c:xMode val="edge"/>
          <c:yMode val="edge"/>
          <c:x val="0.97731936661070562"/>
          <c:y val="0.43553328561202581"/>
          <c:w val="1.4672625381286801E-2"/>
          <c:h val="0.12893342877594846"/>
        </c:manualLayout>
      </c:layout>
    </c:legend>
    <c:plotVisOnly val="1"/>
  </c:chart>
  <c:printSettings>
    <c:headerFooter/>
    <c:pageMargins b="0.75000000000000355" l="0.70000000000000062" r="0.70000000000000062" t="0.750000000000003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tr-TR"/>
  <c:style val="42"/>
  <c:chart>
    <c:plotArea>
      <c:layout>
        <c:manualLayout>
          <c:layoutTarget val="inner"/>
          <c:xMode val="edge"/>
          <c:yMode val="edge"/>
          <c:x val="0.18547084053517823"/>
          <c:y val="7.7912418842382355E-2"/>
          <c:w val="0.73459221560719934"/>
          <c:h val="0.51583588893493559"/>
        </c:manualLayout>
      </c:layout>
      <c:barChart>
        <c:barDir val="col"/>
        <c:grouping val="clustered"/>
        <c:ser>
          <c:idx val="0"/>
          <c:order val="0"/>
          <c:dLbls>
            <c:showVal val="1"/>
          </c:dLbls>
          <c:cat>
            <c:strRef>
              <c:f>'kompanzasyon hesap programı'!$AB$14:$AB$16</c:f>
              <c:strCache>
                <c:ptCount val="3"/>
                <c:pt idx="0">
                  <c:v>GÖRÜNÜR GÜÇ                    (VA)</c:v>
                </c:pt>
                <c:pt idx="1">
                  <c:v>AKTİF  GÜÇ                (W)</c:v>
                </c:pt>
                <c:pt idx="2">
                  <c:v>REAKTİF GÜÇ                  (VAR)</c:v>
                </c:pt>
              </c:strCache>
            </c:strRef>
          </c:cat>
          <c:val>
            <c:numRef>
              <c:f>'kompanzasyon hesap programı'!$AC$14:$AC$16</c:f>
              <c:numCache>
                <c:formatCode>General</c:formatCode>
                <c:ptCount val="3"/>
                <c:pt idx="0">
                  <c:v>76080</c:v>
                </c:pt>
                <c:pt idx="1">
                  <c:v>76080</c:v>
                </c:pt>
                <c:pt idx="2">
                  <c:v>0</c:v>
                </c:pt>
              </c:numCache>
            </c:numRef>
          </c:val>
        </c:ser>
        <c:axId val="137748480"/>
        <c:axId val="137750016"/>
      </c:barChart>
      <c:catAx>
        <c:axId val="137748480"/>
        <c:scaling>
          <c:orientation val="minMax"/>
        </c:scaling>
        <c:axPos val="b"/>
        <c:tickLblPos val="nextTo"/>
        <c:crossAx val="137750016"/>
        <c:crosses val="autoZero"/>
        <c:auto val="1"/>
        <c:lblAlgn val="ctr"/>
        <c:lblOffset val="100"/>
      </c:catAx>
      <c:valAx>
        <c:axId val="137750016"/>
        <c:scaling>
          <c:orientation val="minMax"/>
        </c:scaling>
        <c:axPos val="l"/>
        <c:majorGridlines/>
        <c:numFmt formatCode="General" sourceLinked="1"/>
        <c:tickLblPos val="nextTo"/>
        <c:crossAx val="137748480"/>
        <c:crosses val="autoZero"/>
        <c:crossBetween val="between"/>
      </c:valAx>
    </c:plotArea>
    <c:legend>
      <c:legendPos val="r"/>
      <c:layout>
        <c:manualLayout>
          <c:xMode val="edge"/>
          <c:yMode val="edge"/>
          <c:x val="0.96071346264643764"/>
          <c:y val="0.43655090482110787"/>
          <c:w val="1.4896293451123392E-2"/>
          <c:h val="0.12689763779527571"/>
        </c:manualLayout>
      </c:layout>
    </c:legend>
    <c:plotVisOnly val="1"/>
  </c:chart>
  <c:printSettings>
    <c:headerFooter/>
    <c:pageMargins b="0.75000000000000355" l="0.70000000000000062" r="0.70000000000000062" t="0.750000000000003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tr-TR"/>
  <c:style val="44"/>
  <c:chart>
    <c:plotArea>
      <c:layout>
        <c:manualLayout>
          <c:layoutTarget val="inner"/>
          <c:xMode val="edge"/>
          <c:yMode val="edge"/>
          <c:x val="0.13507174103237096"/>
          <c:y val="0.13736142441654253"/>
          <c:w val="0.71586023622048012"/>
          <c:h val="0.47611431252657666"/>
        </c:manualLayout>
      </c:layout>
      <c:barChart>
        <c:barDir val="col"/>
        <c:grouping val="clustered"/>
        <c:ser>
          <c:idx val="0"/>
          <c:order val="0"/>
          <c:dLbls>
            <c:showVal val="1"/>
          </c:dLbls>
          <c:cat>
            <c:strRef>
              <c:f>'kompanzasyon hesap programı'!$AL$7:$AL$9</c:f>
              <c:strCache>
                <c:ptCount val="3"/>
                <c:pt idx="0">
                  <c:v>GÖRÜNÜR GÜÇ                                                (VA)</c:v>
                </c:pt>
                <c:pt idx="1">
                  <c:v>AKTİF GÜÇ                         (W)</c:v>
                </c:pt>
                <c:pt idx="2">
                  <c:v>REAKTİF GÜÇ                    (VAR)</c:v>
                </c:pt>
              </c:strCache>
            </c:strRef>
          </c:cat>
          <c:val>
            <c:numRef>
              <c:f>'kompanzasyon hesap programı'!$AM$7:$AM$9</c:f>
              <c:numCache>
                <c:formatCode>General</c:formatCode>
                <c:ptCount val="3"/>
                <c:pt idx="0">
                  <c:v>1250000</c:v>
                </c:pt>
                <c:pt idx="1">
                  <c:v>1000000</c:v>
                </c:pt>
                <c:pt idx="2">
                  <c:v>750000</c:v>
                </c:pt>
              </c:numCache>
            </c:numRef>
          </c:val>
        </c:ser>
        <c:axId val="138040448"/>
        <c:axId val="138041984"/>
      </c:barChart>
      <c:catAx>
        <c:axId val="138040448"/>
        <c:scaling>
          <c:orientation val="minMax"/>
        </c:scaling>
        <c:axPos val="b"/>
        <c:tickLblPos val="nextTo"/>
        <c:crossAx val="138041984"/>
        <c:crosses val="autoZero"/>
        <c:auto val="1"/>
        <c:lblAlgn val="ctr"/>
        <c:lblOffset val="100"/>
      </c:catAx>
      <c:valAx>
        <c:axId val="138041984"/>
        <c:scaling>
          <c:orientation val="minMax"/>
        </c:scaling>
        <c:axPos val="l"/>
        <c:majorGridlines/>
        <c:numFmt formatCode="General" sourceLinked="1"/>
        <c:tickLblPos val="nextTo"/>
        <c:crossAx val="138040448"/>
        <c:crosses val="autoZero"/>
        <c:crossBetween val="between"/>
      </c:valAx>
    </c:plotArea>
    <c:legend>
      <c:legendPos val="r"/>
      <c:layout>
        <c:manualLayout>
          <c:xMode val="edge"/>
          <c:yMode val="edge"/>
          <c:x val="0.97431069281389771"/>
          <c:y val="0.43483634815918282"/>
          <c:w val="1.66190059235495E-2"/>
          <c:h val="0.13032730368163439"/>
        </c:manualLayout>
      </c:layout>
    </c:legend>
    <c:plotVisOnly val="1"/>
  </c:chart>
  <c:printSettings>
    <c:headerFooter/>
    <c:pageMargins b="0.75000000000000355" l="0.70000000000000062" r="0.70000000000000062" t="0.750000000000003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tr-TR"/>
  <c:style val="42"/>
  <c:chart>
    <c:plotArea>
      <c:layout>
        <c:manualLayout>
          <c:layoutTarget val="inner"/>
          <c:xMode val="edge"/>
          <c:yMode val="edge"/>
          <c:x val="0.17136460759306496"/>
          <c:y val="6.4362432956750842E-2"/>
          <c:w val="0.73412736377235743"/>
          <c:h val="0.52513764267839058"/>
        </c:manualLayout>
      </c:layout>
      <c:barChart>
        <c:barDir val="col"/>
        <c:grouping val="clustered"/>
        <c:ser>
          <c:idx val="0"/>
          <c:order val="0"/>
          <c:dLbls>
            <c:showVal val="1"/>
          </c:dLbls>
          <c:cat>
            <c:strRef>
              <c:f>'kompanzasyon hesap programı'!$AL$11:$AL$13</c:f>
              <c:strCache>
                <c:ptCount val="3"/>
                <c:pt idx="0">
                  <c:v>GÜRÜNÜR GÜÇ              (VA)</c:v>
                </c:pt>
                <c:pt idx="1">
                  <c:v>AKTİF GÜÇ                     (W)</c:v>
                </c:pt>
                <c:pt idx="2">
                  <c:v>REAKTİF GÜÇ                (VAR)</c:v>
                </c:pt>
              </c:strCache>
            </c:strRef>
          </c:cat>
          <c:val>
            <c:numRef>
              <c:f>'kompanzasyon hesap programı'!$AM$11:$AM$13</c:f>
              <c:numCache>
                <c:formatCode>General</c:formatCode>
                <c:ptCount val="3"/>
                <c:pt idx="0">
                  <c:v>1000000</c:v>
                </c:pt>
                <c:pt idx="1">
                  <c:v>1000000</c:v>
                </c:pt>
                <c:pt idx="2">
                  <c:v>0</c:v>
                </c:pt>
              </c:numCache>
            </c:numRef>
          </c:val>
        </c:ser>
        <c:axId val="138070272"/>
        <c:axId val="138100736"/>
      </c:barChart>
      <c:catAx>
        <c:axId val="138070272"/>
        <c:scaling>
          <c:orientation val="minMax"/>
        </c:scaling>
        <c:axPos val="b"/>
        <c:tickLblPos val="nextTo"/>
        <c:crossAx val="138100736"/>
        <c:crosses val="autoZero"/>
        <c:auto val="1"/>
        <c:lblAlgn val="ctr"/>
        <c:lblOffset val="100"/>
      </c:catAx>
      <c:valAx>
        <c:axId val="138100736"/>
        <c:scaling>
          <c:orientation val="minMax"/>
        </c:scaling>
        <c:axPos val="l"/>
        <c:majorGridlines/>
        <c:numFmt formatCode="General" sourceLinked="1"/>
        <c:tickLblPos val="nextTo"/>
        <c:crossAx val="138070272"/>
        <c:crosses val="autoZero"/>
        <c:crossBetween val="between"/>
      </c:valAx>
    </c:plotArea>
    <c:legend>
      <c:legendPos val="r"/>
      <c:layout>
        <c:manualLayout>
          <c:xMode val="edge"/>
          <c:yMode val="edge"/>
          <c:x val="0.95602053156324762"/>
          <c:y val="0.42991088323262433"/>
          <c:w val="1.6675714170540968E-2"/>
          <c:h val="0.14017762314594387"/>
        </c:manualLayout>
      </c:layout>
    </c:legend>
    <c:plotVisOnly val="1"/>
  </c:chart>
  <c:printSettings>
    <c:headerFooter/>
    <c:pageMargins b="0.75000000000000355" l="0.70000000000000062" r="0.70000000000000062" t="0.750000000000003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tr-TR"/>
  <c:style val="42"/>
  <c:chart>
    <c:plotArea>
      <c:layout>
        <c:manualLayout>
          <c:layoutTarget val="inner"/>
          <c:xMode val="edge"/>
          <c:yMode val="edge"/>
          <c:x val="0.12693285214348221"/>
          <c:y val="2.8252405949256338E-2"/>
          <c:w val="0.70177690288713912"/>
          <c:h val="0.74172061825605651"/>
        </c:manualLayout>
      </c:layout>
      <c:barChart>
        <c:barDir val="col"/>
        <c:grouping val="clustered"/>
        <c:ser>
          <c:idx val="0"/>
          <c:order val="0"/>
          <c:cat>
            <c:strRef>
              <c:f>'kompanzasyon hesap programı'!$AU$8:$AU$10</c:f>
              <c:strCache>
                <c:ptCount val="3"/>
                <c:pt idx="0">
                  <c:v>GÖRÜNÜR GÜÇ                  (VA)</c:v>
                </c:pt>
                <c:pt idx="1">
                  <c:v>AKTİF GÜÇ                           (W)</c:v>
                </c:pt>
                <c:pt idx="2">
                  <c:v>REAKTİF GÜÇ                       (VAR)</c:v>
                </c:pt>
              </c:strCache>
            </c:strRef>
          </c:cat>
          <c:val>
            <c:numRef>
              <c:f>'kompanzasyon hesap programı'!$AV$8:$AV$10</c:f>
              <c:numCache>
                <c:formatCode>General</c:formatCode>
                <c:ptCount val="3"/>
              </c:numCache>
            </c:numRef>
          </c:val>
        </c:ser>
        <c:ser>
          <c:idx val="1"/>
          <c:order val="1"/>
          <c:dLbls>
            <c:showVal val="1"/>
          </c:dLbls>
          <c:cat>
            <c:strRef>
              <c:f>'kompanzasyon hesap programı'!$AU$8:$AU$10</c:f>
              <c:strCache>
                <c:ptCount val="3"/>
                <c:pt idx="0">
                  <c:v>GÖRÜNÜR GÜÇ                  (VA)</c:v>
                </c:pt>
                <c:pt idx="1">
                  <c:v>AKTİF GÜÇ                           (W)</c:v>
                </c:pt>
                <c:pt idx="2">
                  <c:v>REAKTİF GÜÇ                       (VAR)</c:v>
                </c:pt>
              </c:strCache>
            </c:strRef>
          </c:cat>
          <c:val>
            <c:numRef>
              <c:f>'kompanzasyon hesap programı'!$AW$8:$AW$10</c:f>
              <c:numCache>
                <c:formatCode>General</c:formatCode>
                <c:ptCount val="3"/>
                <c:pt idx="0">
                  <c:v>100000</c:v>
                </c:pt>
                <c:pt idx="1">
                  <c:v>80000</c:v>
                </c:pt>
                <c:pt idx="2">
                  <c:v>60000</c:v>
                </c:pt>
              </c:numCache>
            </c:numRef>
          </c:val>
        </c:ser>
        <c:axId val="138125696"/>
        <c:axId val="138127232"/>
      </c:barChart>
      <c:catAx>
        <c:axId val="138125696"/>
        <c:scaling>
          <c:orientation val="minMax"/>
        </c:scaling>
        <c:axPos val="b"/>
        <c:tickLblPos val="nextTo"/>
        <c:crossAx val="138127232"/>
        <c:crosses val="autoZero"/>
        <c:auto val="1"/>
        <c:lblAlgn val="ctr"/>
        <c:lblOffset val="100"/>
      </c:catAx>
      <c:valAx>
        <c:axId val="138127232"/>
        <c:scaling>
          <c:orientation val="minMax"/>
        </c:scaling>
        <c:axPos val="l"/>
        <c:majorGridlines/>
        <c:numFmt formatCode="General" sourceLinked="1"/>
        <c:tickLblPos val="nextTo"/>
        <c:crossAx val="138125696"/>
        <c:crosses val="autoZero"/>
        <c:crossBetween val="between"/>
      </c:valAx>
    </c:plotArea>
    <c:legend>
      <c:legendPos val="r"/>
      <c:layout>
        <c:manualLayout>
          <c:xMode val="edge"/>
          <c:yMode val="edge"/>
          <c:x val="0.95909211348581846"/>
          <c:y val="0.57742614619981014"/>
          <c:w val="3.6675082281381492E-2"/>
          <c:h val="5.0821466465627955E-2"/>
        </c:manualLayout>
      </c:layout>
    </c:legend>
    <c:plotVisOnly val="1"/>
  </c:chart>
  <c:printSettings>
    <c:headerFooter/>
    <c:pageMargins b="0.75000000000000355" l="0.70000000000000062" r="0.70000000000000062" t="0.750000000000003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tr-TR"/>
  <c:style val="43"/>
  <c:chart>
    <c:plotArea>
      <c:layout>
        <c:manualLayout>
          <c:layoutTarget val="inner"/>
          <c:xMode val="edge"/>
          <c:yMode val="edge"/>
          <c:x val="0.19649545260330922"/>
          <c:y val="8.0453041195937505E-2"/>
          <c:w val="0.72728560092779104"/>
          <c:h val="0.50729430560310462"/>
        </c:manualLayout>
      </c:layout>
      <c:barChart>
        <c:barDir val="col"/>
        <c:grouping val="clustered"/>
        <c:ser>
          <c:idx val="0"/>
          <c:order val="0"/>
          <c:cat>
            <c:strRef>
              <c:f>'kompanzasyon hesap programı'!$AU$12:$AU$14</c:f>
              <c:strCache>
                <c:ptCount val="3"/>
                <c:pt idx="0">
                  <c:v>GÖRÜNÜR GÜÇ                       (VA)</c:v>
                </c:pt>
                <c:pt idx="1">
                  <c:v>AKTİF GÜÇ                           (W)</c:v>
                </c:pt>
                <c:pt idx="2">
                  <c:v>REAKTİF GÜÇ                       (VAR)</c:v>
                </c:pt>
              </c:strCache>
            </c:strRef>
          </c:cat>
          <c:val>
            <c:numRef>
              <c:f>'kompanzasyon hesap programı'!$AV$12:$AV$14</c:f>
              <c:numCache>
                <c:formatCode>General</c:formatCode>
                <c:ptCount val="3"/>
              </c:numCache>
            </c:numRef>
          </c:val>
        </c:ser>
        <c:ser>
          <c:idx val="1"/>
          <c:order val="1"/>
          <c:dLbls>
            <c:showVal val="1"/>
          </c:dLbls>
          <c:cat>
            <c:strRef>
              <c:f>'kompanzasyon hesap programı'!$AU$12:$AU$14</c:f>
              <c:strCache>
                <c:ptCount val="3"/>
                <c:pt idx="0">
                  <c:v>GÖRÜNÜR GÜÇ                       (VA)</c:v>
                </c:pt>
                <c:pt idx="1">
                  <c:v>AKTİF GÜÇ                           (W)</c:v>
                </c:pt>
                <c:pt idx="2">
                  <c:v>REAKTİF GÜÇ                       (VAR)</c:v>
                </c:pt>
              </c:strCache>
            </c:strRef>
          </c:cat>
          <c:val>
            <c:numRef>
              <c:f>'kompanzasyon hesap programı'!$AW$12:$AW$14</c:f>
              <c:numCache>
                <c:formatCode>General</c:formatCode>
                <c:ptCount val="3"/>
                <c:pt idx="0">
                  <c:v>80000</c:v>
                </c:pt>
                <c:pt idx="1">
                  <c:v>80000</c:v>
                </c:pt>
                <c:pt idx="2">
                  <c:v>0</c:v>
                </c:pt>
              </c:numCache>
            </c:numRef>
          </c:val>
        </c:ser>
        <c:axId val="139008256"/>
        <c:axId val="139026432"/>
      </c:barChart>
      <c:catAx>
        <c:axId val="139008256"/>
        <c:scaling>
          <c:orientation val="minMax"/>
        </c:scaling>
        <c:axPos val="b"/>
        <c:tickLblPos val="nextTo"/>
        <c:crossAx val="139026432"/>
        <c:crosses val="autoZero"/>
        <c:auto val="1"/>
        <c:lblAlgn val="ctr"/>
        <c:lblOffset val="100"/>
      </c:catAx>
      <c:valAx>
        <c:axId val="139026432"/>
        <c:scaling>
          <c:orientation val="minMax"/>
        </c:scaling>
        <c:axPos val="l"/>
        <c:majorGridlines/>
        <c:numFmt formatCode="General" sourceLinked="1"/>
        <c:tickLblPos val="nextTo"/>
        <c:crossAx val="139008256"/>
        <c:crosses val="autoZero"/>
        <c:crossBetween val="between"/>
      </c:valAx>
    </c:plotArea>
    <c:legend>
      <c:legendPos val="r"/>
      <c:layout>
        <c:manualLayout>
          <c:xMode val="edge"/>
          <c:yMode val="edge"/>
          <c:x val="0.95866477446133191"/>
          <c:y val="0.57070978427161845"/>
          <c:w val="1.8079411585179759E-2"/>
          <c:h val="5.8223363790756065E-2"/>
        </c:manualLayout>
      </c:layout>
    </c:legend>
    <c:plotVisOnly val="1"/>
  </c:chart>
  <c:printSettings>
    <c:headerFooter/>
    <c:pageMargins b="0.75000000000000355" l="0.70000000000000062" r="0.70000000000000062" t="0.750000000000003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tr-TR"/>
  <c:chart>
    <c:title>
      <c:tx>
        <c:rich>
          <a:bodyPr/>
          <a:lstStyle/>
          <a:p>
            <a:pPr>
              <a:defRPr sz="1125" b="1" i="0" u="none" strike="noStrike" baseline="0">
                <a:solidFill>
                  <a:srgbClr val="000000"/>
                </a:solidFill>
                <a:latin typeface="Arial"/>
                <a:ea typeface="Arial"/>
                <a:cs typeface="Arial"/>
              </a:defRPr>
            </a:pPr>
            <a:r>
              <a:rPr lang="tr-TR"/>
              <a:t>GRAFİK İNCELEME</a:t>
            </a:r>
          </a:p>
        </c:rich>
      </c:tx>
      <c:layout>
        <c:manualLayout>
          <c:xMode val="edge"/>
          <c:yMode val="edge"/>
          <c:x val="0.29843766404199484"/>
          <c:y val="0.05"/>
        </c:manualLayout>
      </c:layout>
      <c:spPr>
        <a:noFill/>
        <a:ln w="25400">
          <a:noFill/>
        </a:ln>
      </c:spPr>
    </c:title>
    <c:plotArea>
      <c:layout>
        <c:manualLayout>
          <c:layoutTarget val="inner"/>
          <c:xMode val="edge"/>
          <c:yMode val="edge"/>
          <c:x val="6.7187551260033632E-2"/>
          <c:y val="0.18666727430753371"/>
          <c:w val="0.88906317830137449"/>
          <c:h val="0.67000218099668296"/>
        </c:manualLayout>
      </c:layout>
      <c:barChart>
        <c:barDir val="col"/>
        <c:grouping val="clustered"/>
        <c:ser>
          <c:idx val="0"/>
          <c:order val="0"/>
          <c:tx>
            <c:v>ENDÜKTİF</c:v>
          </c:tx>
          <c:spPr>
            <a:solidFill>
              <a:srgbClr val="9999FF"/>
            </a:solidFill>
            <a:ln w="12700">
              <a:solidFill>
                <a:srgbClr val="000000"/>
              </a:solidFill>
              <a:prstDash val="solid"/>
            </a:ln>
          </c:spPr>
          <c:cat>
            <c:numRef>
              <c:f>'kompanzasyon günlük takip'!$A$14:$A$44</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'kompanzasyon günlük takip'!$H$14:$H$44</c:f>
              <c:numCache>
                <c:formatCode>0.00%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er>
        <c:ser>
          <c:idx val="1"/>
          <c:order val="1"/>
          <c:tx>
            <c:v>KAPASİTİF</c:v>
          </c:tx>
          <c:spPr>
            <a:solidFill>
              <a:srgbClr val="993366"/>
            </a:solidFill>
            <a:ln w="12700">
              <a:solidFill>
                <a:srgbClr val="000000"/>
              </a:solidFill>
              <a:prstDash val="solid"/>
            </a:ln>
          </c:spPr>
          <c:cat>
            <c:numRef>
              <c:f>'kompanzasyon günlük takip'!$A$14:$A$44</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'kompanzasyon günlük takip'!$I$14:$I$44</c:f>
              <c:numCache>
                <c:formatCode>0.00%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er>
        <c:axId val="141543296"/>
        <c:axId val="141365248"/>
      </c:barChart>
      <c:catAx>
        <c:axId val="141543296"/>
        <c:scaling>
          <c:orientation val="minMax"/>
        </c:scaling>
        <c:axPos val="b"/>
        <c:title>
          <c:tx>
            <c:rich>
              <a:bodyPr/>
              <a:lstStyle/>
              <a:p>
                <a:pPr>
                  <a:defRPr sz="800" b="1" i="0" u="none" strike="noStrike" baseline="0">
                    <a:solidFill>
                      <a:srgbClr val="000000"/>
                    </a:solidFill>
                    <a:latin typeface="Arial"/>
                    <a:ea typeface="Arial"/>
                    <a:cs typeface="Arial"/>
                  </a:defRPr>
                </a:pPr>
                <a:r>
                  <a:rPr lang="tr-TR"/>
                  <a:t>GÜN</a:t>
                </a:r>
              </a:p>
            </c:rich>
          </c:tx>
          <c:layout>
            <c:manualLayout>
              <c:xMode val="edge"/>
              <c:yMode val="edge"/>
              <c:x val="0.95000065616798035"/>
              <c:y val="0.88666946631671062"/>
            </c:manualLayout>
          </c:layout>
          <c:spPr>
            <a:noFill/>
            <a:ln w="25400">
              <a:noFill/>
            </a:ln>
          </c:spPr>
        </c:title>
        <c:numFmt formatCode="General" sourceLinked="1"/>
        <c:tickLblPos val="nextTo"/>
        <c:spPr>
          <a:ln w="3175">
            <a:solidFill>
              <a:srgbClr val="000000"/>
            </a:solidFill>
            <a:prstDash val="solid"/>
          </a:ln>
        </c:spPr>
        <c:txPr>
          <a:bodyPr rot="-2700000" vert="horz"/>
          <a:lstStyle/>
          <a:p>
            <a:pPr rtl="1">
              <a:defRPr sz="800" b="0" i="0" u="none" strike="noStrike" baseline="0">
                <a:solidFill>
                  <a:srgbClr val="000000"/>
                </a:solidFill>
                <a:latin typeface="Arial"/>
                <a:ea typeface="Arial"/>
                <a:cs typeface="Arial"/>
              </a:defRPr>
            </a:pPr>
            <a:endParaRPr lang="tr-TR"/>
          </a:p>
        </c:txPr>
        <c:crossAx val="141365248"/>
        <c:crosses val="autoZero"/>
        <c:auto val="1"/>
        <c:lblAlgn val="ctr"/>
        <c:lblOffset val="100"/>
        <c:tickLblSkip val="1"/>
        <c:tickMarkSkip val="1"/>
      </c:catAx>
      <c:valAx>
        <c:axId val="141365248"/>
        <c:scaling>
          <c:orientation val="minMax"/>
          <c:max val="0.35000000000000031"/>
          <c:min val="0"/>
        </c:scaling>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tr-TR"/>
                  <a:t>YÜZDE</a:t>
                </a:r>
              </a:p>
            </c:rich>
          </c:tx>
          <c:layout>
            <c:manualLayout>
              <c:xMode val="edge"/>
              <c:yMode val="edge"/>
              <c:x val="2.5000000000000001E-2"/>
              <c:y val="1.6666666666666701E-2"/>
            </c:manualLayout>
          </c:layout>
          <c:spPr>
            <a:noFill/>
            <a:ln w="25400">
              <a:noFill/>
            </a:ln>
          </c:spPr>
        </c:title>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tr-TR"/>
          </a:p>
        </c:txPr>
        <c:crossAx val="141543296"/>
        <c:crosses val="autoZero"/>
        <c:crossBetween val="between"/>
        <c:majorUnit val="0.05"/>
        <c:minorUnit val="1.0000000000000005E-2"/>
      </c:valAx>
      <c:spPr>
        <a:noFill/>
        <a:ln w="3175">
          <a:solidFill>
            <a:srgbClr val="000000"/>
          </a:solidFill>
          <a:prstDash val="solid"/>
        </a:ln>
      </c:spPr>
    </c:plotArea>
    <c:legend>
      <c:legendPos val="r"/>
      <c:legendEntry>
        <c:idx val="0"/>
        <c:txPr>
          <a:bodyPr/>
          <a:lstStyle/>
          <a:p>
            <a:pPr>
              <a:defRPr sz="735" b="1" i="0" u="none" strike="noStrike" baseline="0">
                <a:solidFill>
                  <a:srgbClr val="000000"/>
                </a:solidFill>
                <a:latin typeface="Arial"/>
                <a:ea typeface="Arial"/>
                <a:cs typeface="Arial"/>
              </a:defRPr>
            </a:pPr>
            <a:endParaRPr lang="tr-TR"/>
          </a:p>
        </c:txPr>
      </c:legendEntry>
      <c:layout>
        <c:manualLayout>
          <c:xMode val="edge"/>
          <c:yMode val="edge"/>
          <c:x val="0.57500049212598592"/>
          <c:y val="5.3333333333333531E-2"/>
          <c:w val="0.20781266404199442"/>
          <c:h val="0.11333368328958893"/>
        </c:manualLayout>
      </c:layout>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tr-TR"/>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tr-TR"/>
    </a:p>
  </c:txPr>
  <c:printSettings>
    <c:headerFooter alignWithMargins="0"/>
    <c:pageMargins b="1" l="0.75000000000000133" r="0.75000000000000133" t="1" header="0.5" footer="0.5"/>
    <c:pageSetup paperSize="9" orientation="landscape" horizontalDpi="-2" verticalDpi="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15</xdr:col>
      <xdr:colOff>514350</xdr:colOff>
      <xdr:row>10</xdr:row>
      <xdr:rowOff>57150</xdr:rowOff>
    </xdr:from>
    <xdr:to>
      <xdr:col>22</xdr:col>
      <xdr:colOff>495300</xdr:colOff>
      <xdr:row>19</xdr:row>
      <xdr:rowOff>123825</xdr:rowOff>
    </xdr:to>
    <xdr:graphicFrame macro="">
      <xdr:nvGraphicFramePr>
        <xdr:cNvPr id="9" name="8 Grafik"/>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600075</xdr:colOff>
      <xdr:row>21</xdr:row>
      <xdr:rowOff>57149</xdr:rowOff>
    </xdr:from>
    <xdr:to>
      <xdr:col>22</xdr:col>
      <xdr:colOff>533400</xdr:colOff>
      <xdr:row>30</xdr:row>
      <xdr:rowOff>142874</xdr:rowOff>
    </xdr:to>
    <xdr:graphicFrame macro="">
      <xdr:nvGraphicFramePr>
        <xdr:cNvPr id="10" name="9 Grafik"/>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460549</xdr:colOff>
      <xdr:row>10</xdr:row>
      <xdr:rowOff>57149</xdr:rowOff>
    </xdr:from>
    <xdr:to>
      <xdr:col>8</xdr:col>
      <xdr:colOff>104775</xdr:colOff>
      <xdr:row>19</xdr:row>
      <xdr:rowOff>85724</xdr:rowOff>
    </xdr:to>
    <xdr:graphicFrame macro="">
      <xdr:nvGraphicFramePr>
        <xdr:cNvPr id="15" name="14 Grafik"/>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476250</xdr:colOff>
      <xdr:row>21</xdr:row>
      <xdr:rowOff>38100</xdr:rowOff>
    </xdr:from>
    <xdr:to>
      <xdr:col>8</xdr:col>
      <xdr:colOff>76200</xdr:colOff>
      <xdr:row>30</xdr:row>
      <xdr:rowOff>133351</xdr:rowOff>
    </xdr:to>
    <xdr:graphicFrame macro="">
      <xdr:nvGraphicFramePr>
        <xdr:cNvPr id="16" name="15 Grafik"/>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361950</xdr:colOff>
      <xdr:row>10</xdr:row>
      <xdr:rowOff>47625</xdr:rowOff>
    </xdr:from>
    <xdr:to>
      <xdr:col>15</xdr:col>
      <xdr:colOff>257175</xdr:colOff>
      <xdr:row>19</xdr:row>
      <xdr:rowOff>123825</xdr:rowOff>
    </xdr:to>
    <xdr:graphicFrame macro="">
      <xdr:nvGraphicFramePr>
        <xdr:cNvPr id="18" name="17 Grafik"/>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371474</xdr:colOff>
      <xdr:row>21</xdr:row>
      <xdr:rowOff>33227</xdr:rowOff>
    </xdr:from>
    <xdr:to>
      <xdr:col>15</xdr:col>
      <xdr:colOff>265814</xdr:colOff>
      <xdr:row>30</xdr:row>
      <xdr:rowOff>152399</xdr:rowOff>
    </xdr:to>
    <xdr:graphicFrame macro="">
      <xdr:nvGraphicFramePr>
        <xdr:cNvPr id="19" name="18 Grafik"/>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48</xdr:row>
      <xdr:rowOff>0</xdr:rowOff>
    </xdr:from>
    <xdr:to>
      <xdr:col>16</xdr:col>
      <xdr:colOff>9525</xdr:colOff>
      <xdr:row>65</xdr:row>
      <xdr:rowOff>104775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56</xdr:row>
      <xdr:rowOff>57150</xdr:rowOff>
    </xdr:from>
    <xdr:to>
      <xdr:col>8</xdr:col>
      <xdr:colOff>390525</xdr:colOff>
      <xdr:row>56</xdr:row>
      <xdr:rowOff>57150</xdr:rowOff>
    </xdr:to>
    <xdr:sp macro="" textlink="">
      <xdr:nvSpPr>
        <xdr:cNvPr id="3" name="Line 4"/>
        <xdr:cNvSpPr>
          <a:spLocks noChangeShapeType="1"/>
        </xdr:cNvSpPr>
      </xdr:nvSpPr>
      <xdr:spPr bwMode="auto">
        <a:xfrm>
          <a:off x="371475" y="9124950"/>
          <a:ext cx="4895850" cy="0"/>
        </a:xfrm>
        <a:prstGeom prst="line">
          <a:avLst/>
        </a:prstGeom>
        <a:noFill/>
        <a:ln w="25400">
          <a:solidFill>
            <a:srgbClr val="9999FF"/>
          </a:solidFill>
          <a:round/>
          <a:headEnd/>
          <a:tailEnd/>
        </a:ln>
      </xdr:spPr>
    </xdr:sp>
    <xdr:clientData/>
  </xdr:twoCellAnchor>
  <xdr:twoCellAnchor>
    <xdr:from>
      <xdr:col>0</xdr:col>
      <xdr:colOff>57150</xdr:colOff>
      <xdr:row>13</xdr:row>
      <xdr:rowOff>19050</xdr:rowOff>
    </xdr:from>
    <xdr:to>
      <xdr:col>15</xdr:col>
      <xdr:colOff>38100</xdr:colOff>
      <xdr:row>13</xdr:row>
      <xdr:rowOff>19050</xdr:rowOff>
    </xdr:to>
    <xdr:sp macro="" textlink="">
      <xdr:nvSpPr>
        <xdr:cNvPr id="4" name="Line 5"/>
        <xdr:cNvSpPr>
          <a:spLocks noChangeShapeType="1"/>
        </xdr:cNvSpPr>
      </xdr:nvSpPr>
      <xdr:spPr bwMode="auto">
        <a:xfrm>
          <a:off x="57150" y="1790700"/>
          <a:ext cx="5876925" cy="0"/>
        </a:xfrm>
        <a:prstGeom prst="line">
          <a:avLst/>
        </a:prstGeom>
        <a:noFill/>
        <a:ln w="25400">
          <a:solidFill>
            <a:srgbClr val="993366"/>
          </a:solidFill>
          <a:round/>
          <a:headEnd/>
          <a:tailEnd/>
        </a:ln>
      </xdr:spPr>
    </xdr:sp>
    <xdr:clientData/>
  </xdr:twoCellAnchor>
</xdr:wsDr>
</file>

<file path=xl/drawings/drawing3.xml><?xml version="1.0" encoding="utf-8"?>
<c:userShapes xmlns:c="http://schemas.openxmlformats.org/drawingml/2006/chart">
  <cdr:relSizeAnchor xmlns:cdr="http://schemas.openxmlformats.org/drawingml/2006/chartDrawing">
    <cdr:from>
      <cdr:x>0.06071</cdr:x>
      <cdr:y>0.57661</cdr:y>
    </cdr:from>
    <cdr:to>
      <cdr:x>0.96783</cdr:x>
      <cdr:y>0.57734</cdr:y>
    </cdr:to>
    <cdr:sp macro="" textlink="">
      <cdr:nvSpPr>
        <cdr:cNvPr id="2049" name="Line 1"/>
        <cdr:cNvSpPr>
          <a:spLocks xmlns:a="http://schemas.openxmlformats.org/drawingml/2006/main" noChangeShapeType="1"/>
        </cdr:cNvSpPr>
      </cdr:nvSpPr>
      <cdr:spPr bwMode="auto">
        <a:xfrm xmlns:a="http://schemas.openxmlformats.org/drawingml/2006/main">
          <a:off x="373852" y="1650807"/>
          <a:ext cx="5532458" cy="2079"/>
        </a:xfrm>
        <a:prstGeom xmlns:a="http://schemas.openxmlformats.org/drawingml/2006/main" prst="line">
          <a:avLst/>
        </a:prstGeom>
        <a:noFill xmlns:a="http://schemas.openxmlformats.org/drawingml/2006/main"/>
        <a:ln xmlns:a="http://schemas.openxmlformats.org/drawingml/2006/main" w="25400">
          <a:solidFill>
            <a:srgbClr val="993366"/>
          </a:solidFill>
          <a:round/>
          <a:headEnd/>
          <a:tailEnd/>
        </a:ln>
      </cdr:spPr>
      <cdr:txBody>
        <a:bodyPr xmlns:a="http://schemas.openxmlformats.org/drawingml/2006/main"/>
        <a:lstStyle xmlns:a="http://schemas.openxmlformats.org/drawingml/2006/main"/>
        <a:p xmlns:a="http://schemas.openxmlformats.org/drawingml/2006/main">
          <a:endParaRPr lang="tr-TR"/>
        </a:p>
      </cdr:txBody>
    </cdr:sp>
  </cdr:relSizeAnchor>
</c:userShape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uguntelektrik@hotmail.co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ayfa1">
    <tabColor rgb="FF002060"/>
  </sheetPr>
  <dimension ref="A1:BG101"/>
  <sheetViews>
    <sheetView tabSelected="1" zoomScale="87" zoomScaleNormal="87" workbookViewId="0">
      <selection activeCell="A32" sqref="A32:AA49"/>
    </sheetView>
  </sheetViews>
  <sheetFormatPr defaultRowHeight="15"/>
  <cols>
    <col min="6" max="6" width="11" customWidth="1"/>
    <col min="7" max="7" width="11" hidden="1" customWidth="1"/>
    <col min="8" max="8" width="9.42578125" customWidth="1"/>
    <col min="9" max="9" width="7" customWidth="1"/>
    <col min="10" max="10" width="2.140625" hidden="1" customWidth="1"/>
    <col min="13" max="13" width="10.28515625" customWidth="1"/>
    <col min="14" max="14" width="0.140625" hidden="1" customWidth="1"/>
    <col min="15" max="15" width="11.5703125" customWidth="1"/>
    <col min="16" max="16" width="9.28515625" customWidth="1"/>
    <col min="17" max="17" width="0.140625" hidden="1" customWidth="1"/>
    <col min="19" max="19" width="10" bestFit="1" customWidth="1"/>
    <col min="20" max="20" width="9.140625" customWidth="1"/>
    <col min="21" max="21" width="9.140625" hidden="1" customWidth="1"/>
    <col min="22" max="22" width="10.28515625" customWidth="1"/>
    <col min="25" max="25" width="147" customWidth="1"/>
    <col min="26" max="26" width="19.42578125" customWidth="1"/>
    <col min="27" max="27" width="152.85546875" style="1" customWidth="1"/>
    <col min="28" max="28" width="2.85546875" style="1" customWidth="1"/>
    <col min="29" max="29" width="4.42578125" style="1" customWidth="1"/>
    <col min="30" max="30" width="3.42578125" style="1" customWidth="1"/>
    <col min="31" max="31" width="17.42578125" style="1" hidden="1" customWidth="1"/>
    <col min="32" max="32" width="14.28515625" style="1" hidden="1" customWidth="1"/>
    <col min="33" max="33" width="14.42578125" style="1" hidden="1" customWidth="1"/>
    <col min="34" max="34" width="2.85546875" style="1" customWidth="1"/>
    <col min="35" max="35" width="2.5703125" style="1" customWidth="1"/>
    <col min="36" max="36" width="2.85546875" style="1" customWidth="1"/>
    <col min="37" max="37" width="2.42578125" style="1" customWidth="1"/>
    <col min="38" max="40" width="2.5703125" style="1" customWidth="1"/>
    <col min="41" max="41" width="2.7109375" style="1" customWidth="1"/>
    <col min="42" max="42" width="2.42578125" customWidth="1"/>
    <col min="43" max="43" width="2.5703125" customWidth="1"/>
    <col min="44" max="45" width="2.140625" customWidth="1"/>
    <col min="46" max="46" width="2.42578125" customWidth="1"/>
    <col min="47" max="47" width="2.5703125" customWidth="1"/>
    <col min="48" max="48" width="2.7109375" customWidth="1"/>
    <col min="49" max="49" width="2.42578125" customWidth="1"/>
    <col min="50" max="50" width="2.5703125" customWidth="1"/>
    <col min="51" max="53" width="2.42578125" customWidth="1"/>
    <col min="54" max="54" width="2.28515625" customWidth="1"/>
    <col min="55" max="55" width="2.42578125" customWidth="1"/>
    <col min="56" max="56" width="2.5703125" customWidth="1"/>
    <col min="57" max="57" width="2.28515625" customWidth="1"/>
    <col min="58" max="58" width="3.7109375" customWidth="1"/>
  </cols>
  <sheetData>
    <row r="1" spans="1:59" ht="15.75" thickBot="1">
      <c r="A1" s="206"/>
      <c r="B1" s="206"/>
      <c r="C1" s="206"/>
      <c r="D1" s="206"/>
      <c r="E1" s="206"/>
      <c r="F1" s="206"/>
      <c r="G1" s="206"/>
      <c r="H1" s="206"/>
      <c r="I1" s="92"/>
      <c r="J1" s="89"/>
      <c r="K1" s="122" t="s">
        <v>0</v>
      </c>
      <c r="L1" s="123"/>
      <c r="M1" s="123"/>
      <c r="N1" s="123"/>
      <c r="O1" s="123"/>
      <c r="P1" s="123"/>
      <c r="Q1" s="123"/>
      <c r="R1" s="124"/>
      <c r="S1" s="93"/>
      <c r="T1" s="206"/>
      <c r="U1" s="206"/>
      <c r="V1" s="206"/>
      <c r="W1" s="206"/>
      <c r="X1" s="206"/>
      <c r="Y1" s="206"/>
      <c r="Z1" s="94"/>
      <c r="AA1" s="94"/>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row>
    <row r="2" spans="1:59" ht="15.75" thickBot="1">
      <c r="A2" s="206"/>
      <c r="B2" s="206"/>
      <c r="C2" s="206"/>
      <c r="D2" s="206"/>
      <c r="E2" s="206"/>
      <c r="F2" s="206"/>
      <c r="G2" s="206"/>
      <c r="H2" s="206"/>
      <c r="I2" s="206"/>
      <c r="J2" s="95"/>
      <c r="K2" s="125" t="s">
        <v>21</v>
      </c>
      <c r="L2" s="126"/>
      <c r="M2" s="126"/>
      <c r="N2" s="126"/>
      <c r="O2" s="126"/>
      <c r="P2" s="126"/>
      <c r="Q2" s="126"/>
      <c r="R2" s="127"/>
      <c r="S2" s="206"/>
      <c r="T2" s="206"/>
      <c r="U2" s="206"/>
      <c r="V2" s="206"/>
      <c r="W2" s="206"/>
      <c r="X2" s="206"/>
      <c r="Y2" s="206"/>
      <c r="Z2" s="94"/>
      <c r="AA2" s="94"/>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row>
    <row r="3" spans="1:59" ht="15.75" thickBot="1">
      <c r="A3" s="206"/>
      <c r="B3" s="206"/>
      <c r="C3" s="206"/>
      <c r="D3" s="206"/>
      <c r="E3" s="206"/>
      <c r="F3" s="206"/>
      <c r="G3" s="206"/>
      <c r="H3" s="206"/>
      <c r="I3" s="206"/>
      <c r="J3" s="95"/>
      <c r="K3" s="206"/>
      <c r="L3" s="93"/>
      <c r="M3" s="131" t="s">
        <v>22</v>
      </c>
      <c r="N3" s="132"/>
      <c r="O3" s="133"/>
      <c r="P3" s="92"/>
      <c r="Q3" s="95"/>
      <c r="R3" s="206"/>
      <c r="S3" s="206"/>
      <c r="T3" s="206"/>
      <c r="U3" s="206"/>
      <c r="V3" s="206"/>
      <c r="W3" s="206"/>
      <c r="X3" s="206"/>
      <c r="Y3" s="206"/>
      <c r="Z3" s="94"/>
      <c r="AA3" s="94"/>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row>
    <row r="4" spans="1:59" ht="15.75" thickBot="1">
      <c r="A4" s="206"/>
      <c r="B4" s="206"/>
      <c r="C4" s="206"/>
      <c r="D4" s="206"/>
      <c r="E4" s="206"/>
      <c r="F4" s="206"/>
      <c r="G4" s="206"/>
      <c r="H4" s="206"/>
      <c r="I4" s="206"/>
      <c r="J4" s="95"/>
      <c r="K4" s="206"/>
      <c r="L4" s="210"/>
      <c r="M4" s="122" t="s">
        <v>360</v>
      </c>
      <c r="N4" s="123"/>
      <c r="O4" s="124"/>
      <c r="P4" s="209"/>
      <c r="Q4" s="95"/>
      <c r="R4" s="206"/>
      <c r="S4" s="206"/>
      <c r="T4" s="206"/>
      <c r="U4" s="206"/>
      <c r="V4" s="206"/>
      <c r="W4" s="206"/>
      <c r="X4" s="206"/>
      <c r="Y4" s="206"/>
      <c r="Z4" s="94"/>
      <c r="AA4" s="94"/>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row>
    <row r="5" spans="1:59" ht="15.75" thickBot="1">
      <c r="A5" s="206"/>
      <c r="B5" s="206"/>
      <c r="C5" s="206"/>
      <c r="D5" s="206"/>
      <c r="E5" s="206"/>
      <c r="F5" s="206"/>
      <c r="G5" s="206"/>
      <c r="H5" s="206"/>
      <c r="I5" s="206"/>
      <c r="J5" s="95"/>
      <c r="K5" s="207"/>
      <c r="L5" s="210"/>
      <c r="M5" s="201"/>
      <c r="N5" s="202"/>
      <c r="O5" s="203"/>
      <c r="P5" s="208"/>
      <c r="Q5" s="95"/>
      <c r="R5" s="207"/>
      <c r="S5" s="207"/>
      <c r="T5" s="206"/>
      <c r="U5" s="206"/>
      <c r="V5" s="206"/>
      <c r="W5" s="206"/>
      <c r="X5" s="206"/>
      <c r="Y5" s="206"/>
      <c r="Z5" s="94"/>
      <c r="AA5" s="94"/>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row>
    <row r="6" spans="1:59">
      <c r="A6" s="206"/>
      <c r="B6" s="206"/>
      <c r="C6" s="206"/>
      <c r="D6" s="128" t="s">
        <v>7</v>
      </c>
      <c r="E6" s="129"/>
      <c r="F6" s="130"/>
      <c r="G6" s="97"/>
      <c r="H6" s="98">
        <v>1000000</v>
      </c>
      <c r="I6" s="114" t="s">
        <v>2</v>
      </c>
      <c r="J6" s="97"/>
      <c r="K6" s="134" t="s">
        <v>19</v>
      </c>
      <c r="L6" s="135"/>
      <c r="M6" s="136"/>
      <c r="N6" s="99"/>
      <c r="O6" s="100">
        <v>100000</v>
      </c>
      <c r="P6" s="114" t="s">
        <v>8</v>
      </c>
      <c r="Q6" s="97"/>
      <c r="R6" s="121" t="s">
        <v>9</v>
      </c>
      <c r="S6" s="121"/>
      <c r="T6" s="121"/>
      <c r="U6" s="97"/>
      <c r="V6" s="98">
        <v>120</v>
      </c>
      <c r="W6" s="114" t="s">
        <v>12</v>
      </c>
      <c r="X6" s="206"/>
      <c r="Y6" s="206"/>
      <c r="Z6" s="206"/>
      <c r="AA6" s="206"/>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row>
    <row r="7" spans="1:59">
      <c r="A7" s="206"/>
      <c r="B7" s="206"/>
      <c r="C7" s="206"/>
      <c r="D7" s="143" t="s">
        <v>3</v>
      </c>
      <c r="E7" s="143"/>
      <c r="F7" s="143"/>
      <c r="G7" s="97"/>
      <c r="H7" s="101">
        <v>0.8</v>
      </c>
      <c r="I7" s="115" t="s">
        <v>5</v>
      </c>
      <c r="J7" s="97"/>
      <c r="K7" s="121" t="s">
        <v>3</v>
      </c>
      <c r="L7" s="121"/>
      <c r="M7" s="121"/>
      <c r="N7" s="97"/>
      <c r="O7" s="102">
        <v>0.8</v>
      </c>
      <c r="P7" s="115" t="s">
        <v>5</v>
      </c>
      <c r="Q7" s="97"/>
      <c r="R7" s="121" t="s">
        <v>3</v>
      </c>
      <c r="S7" s="121"/>
      <c r="T7" s="121"/>
      <c r="U7" s="97"/>
      <c r="V7" s="102">
        <v>0.97</v>
      </c>
      <c r="W7" s="115" t="s">
        <v>5</v>
      </c>
      <c r="X7" s="206"/>
      <c r="Y7" s="206"/>
      <c r="Z7" s="206"/>
      <c r="AA7" s="206"/>
      <c r="AB7" s="90"/>
      <c r="AC7" s="90" t="s">
        <v>13</v>
      </c>
      <c r="AD7" s="90" t="s">
        <v>14</v>
      </c>
      <c r="AE7" s="90"/>
      <c r="AF7" s="90"/>
      <c r="AG7" s="90" t="s">
        <v>15</v>
      </c>
      <c r="AH7" s="90"/>
      <c r="AI7" s="90"/>
      <c r="AJ7" s="90"/>
      <c r="AK7" s="90"/>
      <c r="AL7" s="90" t="s">
        <v>37</v>
      </c>
      <c r="AM7" s="90">
        <f>ROUNDUP(AO9,0)</f>
        <v>1250000</v>
      </c>
      <c r="AN7" s="90"/>
      <c r="AO7" s="90"/>
      <c r="AP7" s="90"/>
      <c r="AQ7" s="90"/>
      <c r="AR7" s="90"/>
      <c r="AS7" s="90"/>
      <c r="AT7" s="91"/>
      <c r="AU7" s="90"/>
      <c r="AV7" s="90"/>
      <c r="AW7" s="90"/>
      <c r="AX7" s="90" t="s">
        <v>20</v>
      </c>
      <c r="AY7" s="90"/>
      <c r="AZ7" s="90"/>
      <c r="BA7" s="91"/>
      <c r="BB7" s="91" t="s">
        <v>15</v>
      </c>
      <c r="BC7" s="90"/>
      <c r="BD7" s="90"/>
      <c r="BE7" s="90"/>
      <c r="BF7" s="90"/>
      <c r="BG7" s="90"/>
    </row>
    <row r="8" spans="1:59" ht="15.75" thickBot="1">
      <c r="A8" s="206"/>
      <c r="B8" s="206"/>
      <c r="C8" s="206"/>
      <c r="D8" s="143" t="s">
        <v>4</v>
      </c>
      <c r="E8" s="143"/>
      <c r="F8" s="143"/>
      <c r="G8" s="97"/>
      <c r="H8" s="103">
        <v>1</v>
      </c>
      <c r="I8" s="115" t="s">
        <v>5</v>
      </c>
      <c r="J8" s="97"/>
      <c r="K8" s="121" t="s">
        <v>4</v>
      </c>
      <c r="L8" s="121"/>
      <c r="M8" s="121"/>
      <c r="N8" s="97"/>
      <c r="O8" s="103">
        <v>1</v>
      </c>
      <c r="P8" s="115" t="s">
        <v>5</v>
      </c>
      <c r="Q8" s="97"/>
      <c r="R8" s="121" t="s">
        <v>11</v>
      </c>
      <c r="S8" s="121"/>
      <c r="T8" s="121"/>
      <c r="U8" s="97"/>
      <c r="V8" s="103">
        <v>1</v>
      </c>
      <c r="W8" s="117" t="s">
        <v>5</v>
      </c>
      <c r="X8" s="206"/>
      <c r="Y8" s="206"/>
      <c r="Z8" s="206"/>
      <c r="AA8" s="206"/>
      <c r="AB8" s="90"/>
      <c r="AC8" s="90">
        <f>PRODUCT(380,V6,1.72,V7)</f>
        <v>76079.039999999994</v>
      </c>
      <c r="AD8" s="90">
        <f>PRODUCT(V6,380,1.72)</f>
        <v>78432</v>
      </c>
      <c r="AE8" s="90"/>
      <c r="AF8" s="90">
        <f>SUMX2MY2(AD8,-AC8)</f>
        <v>363558296.67840099</v>
      </c>
      <c r="AG8" s="90">
        <f>SQRT(AF8)</f>
        <v>19067.204742132522</v>
      </c>
      <c r="AH8" s="90"/>
      <c r="AI8" s="90"/>
      <c r="AJ8" s="90"/>
      <c r="AK8" s="90"/>
      <c r="AL8" s="90" t="s">
        <v>29</v>
      </c>
      <c r="AM8" s="90">
        <f>ROUNDUP(H6,0)</f>
        <v>1000000</v>
      </c>
      <c r="AN8" s="90"/>
      <c r="AO8" s="90" t="s">
        <v>17</v>
      </c>
      <c r="AP8" s="90"/>
      <c r="AQ8" s="90"/>
      <c r="AR8" s="90" t="s">
        <v>15</v>
      </c>
      <c r="AS8" s="90"/>
      <c r="AT8" s="91"/>
      <c r="AU8" s="90" t="s">
        <v>36</v>
      </c>
      <c r="AV8" s="90"/>
      <c r="AW8" s="90">
        <f>ROUNDUP(O6,0)</f>
        <v>100000</v>
      </c>
      <c r="AX8" s="90">
        <f>PRODUCT(O6,O7)</f>
        <v>80000</v>
      </c>
      <c r="AY8" s="90"/>
      <c r="AZ8" s="90">
        <f>SUMX2MY2(O6,-AX8)</f>
        <v>3600000000</v>
      </c>
      <c r="BA8" s="91"/>
      <c r="BB8" s="91">
        <f>SQRT(AZ8)</f>
        <v>60000</v>
      </c>
      <c r="BC8" s="90"/>
      <c r="BD8" s="90"/>
      <c r="BE8" s="90"/>
      <c r="BF8" s="90"/>
      <c r="BG8" s="90"/>
    </row>
    <row r="9" spans="1:59" ht="16.5" thickTop="1" thickBot="1">
      <c r="A9" s="206"/>
      <c r="B9" s="206"/>
      <c r="C9" s="206"/>
      <c r="D9" s="140" t="s">
        <v>1</v>
      </c>
      <c r="E9" s="141"/>
      <c r="F9" s="142"/>
      <c r="G9" s="104"/>
      <c r="H9" s="110">
        <f>ROUNDUP(AT11,0)</f>
        <v>750</v>
      </c>
      <c r="I9" s="116" t="s">
        <v>6</v>
      </c>
      <c r="J9" s="97"/>
      <c r="K9" s="137" t="s">
        <v>1</v>
      </c>
      <c r="L9" s="138"/>
      <c r="M9" s="139"/>
      <c r="N9" s="104"/>
      <c r="O9" s="110">
        <f>ROUNDUP(BD11,0)</f>
        <v>60</v>
      </c>
      <c r="P9" s="116" t="s">
        <v>6</v>
      </c>
      <c r="Q9" s="97"/>
      <c r="R9" s="137" t="s">
        <v>10</v>
      </c>
      <c r="S9" s="138"/>
      <c r="T9" s="139"/>
      <c r="U9" s="104"/>
      <c r="V9" s="110">
        <f>AK9</f>
        <v>20</v>
      </c>
      <c r="W9" s="118" t="s">
        <v>6</v>
      </c>
      <c r="X9" s="206"/>
      <c r="Y9" s="206"/>
      <c r="Z9" s="206"/>
      <c r="AA9" s="206"/>
      <c r="AB9" s="90"/>
      <c r="AC9" s="90">
        <f>ROUNDUP(AC8,0)</f>
        <v>76080</v>
      </c>
      <c r="AD9" s="90">
        <f>QUOTIENT(AC9,V8)</f>
        <v>76080</v>
      </c>
      <c r="AE9" s="90"/>
      <c r="AF9" s="90">
        <f>SUMX2MY2(AD9,-AC9)</f>
        <v>0</v>
      </c>
      <c r="AG9" s="90">
        <f>SQRT(AF9)</f>
        <v>0</v>
      </c>
      <c r="AH9" s="90">
        <f>SUM(AG8-AG9)</f>
        <v>19067.204742132522</v>
      </c>
      <c r="AI9" s="90">
        <f>ROUNDUP(AH9,0)</f>
        <v>19068</v>
      </c>
      <c r="AJ9" s="90">
        <f>PRODUCT(AI9,0.001)</f>
        <v>19.068000000000001</v>
      </c>
      <c r="AK9" s="90">
        <f>ROUNDUP(AJ9,0)</f>
        <v>20</v>
      </c>
      <c r="AL9" s="90" t="s">
        <v>30</v>
      </c>
      <c r="AM9" s="90">
        <f>ROUNDUP(AR9,0)</f>
        <v>750000</v>
      </c>
      <c r="AN9" s="90"/>
      <c r="AO9" s="90">
        <f>QUOTIENT(H6,H7)</f>
        <v>1250000</v>
      </c>
      <c r="AP9" s="90">
        <f>SUMX2MY2(AO9,-H6)</f>
        <v>562500000000</v>
      </c>
      <c r="AQ9" s="90"/>
      <c r="AR9" s="90">
        <f>SQRT(AP9)</f>
        <v>750000</v>
      </c>
      <c r="AS9" s="90"/>
      <c r="AT9" s="91"/>
      <c r="AU9" s="90" t="s">
        <v>32</v>
      </c>
      <c r="AV9" s="90"/>
      <c r="AW9" s="90">
        <f>ROUND(AX8,0)</f>
        <v>80000</v>
      </c>
      <c r="AX9" s="90"/>
      <c r="AY9" s="90"/>
      <c r="AZ9" s="90"/>
      <c r="BA9" s="91"/>
      <c r="BB9" s="91"/>
      <c r="BC9" s="90"/>
      <c r="BD9" s="90"/>
      <c r="BE9" s="90"/>
      <c r="BF9" s="90"/>
      <c r="BG9" s="90"/>
    </row>
    <row r="10" spans="1:59" ht="15.75" thickBot="1">
      <c r="A10" s="206"/>
      <c r="B10" s="206"/>
      <c r="C10" s="206"/>
      <c r="D10" s="112" t="s">
        <v>23</v>
      </c>
      <c r="E10" s="111"/>
      <c r="F10" s="111"/>
      <c r="G10" s="105"/>
      <c r="H10" s="113"/>
      <c r="I10" s="211"/>
      <c r="J10" s="96"/>
      <c r="K10" s="112" t="s">
        <v>23</v>
      </c>
      <c r="L10" s="111"/>
      <c r="M10" s="111"/>
      <c r="N10" s="105"/>
      <c r="O10" s="113"/>
      <c r="P10" s="211"/>
      <c r="Q10" s="96"/>
      <c r="R10" s="112" t="s">
        <v>23</v>
      </c>
      <c r="S10" s="111"/>
      <c r="T10" s="111"/>
      <c r="U10" s="105"/>
      <c r="V10" s="113"/>
      <c r="W10" s="211"/>
      <c r="X10" s="206"/>
      <c r="Y10" s="206"/>
      <c r="Z10" s="206"/>
      <c r="AA10" s="206"/>
      <c r="AB10" s="90" t="s">
        <v>38</v>
      </c>
      <c r="AC10" s="90">
        <f>AD8</f>
        <v>78432</v>
      </c>
      <c r="AD10" s="90"/>
      <c r="AE10" s="90"/>
      <c r="AF10" s="90"/>
      <c r="AG10" s="90"/>
      <c r="AH10" s="90"/>
      <c r="AI10" s="90"/>
      <c r="AJ10" s="90"/>
      <c r="AK10" s="90"/>
      <c r="AL10" s="90"/>
      <c r="AM10" s="90"/>
      <c r="AN10" s="90"/>
      <c r="AO10" s="90" t="s">
        <v>18</v>
      </c>
      <c r="AP10" s="90"/>
      <c r="AQ10" s="90"/>
      <c r="AR10" s="90"/>
      <c r="AS10" s="90"/>
      <c r="AT10" s="91"/>
      <c r="AU10" s="90" t="s">
        <v>33</v>
      </c>
      <c r="AV10" s="90"/>
      <c r="AW10" s="90">
        <f>ROUNDUP(BB8,0)</f>
        <v>60000</v>
      </c>
      <c r="AX10" s="90" t="s">
        <v>18</v>
      </c>
      <c r="AY10" s="90"/>
      <c r="AZ10" s="90"/>
      <c r="BA10" s="90"/>
      <c r="BB10" s="90" t="s">
        <v>16</v>
      </c>
      <c r="BC10" s="90"/>
      <c r="BD10" s="90"/>
      <c r="BE10" s="90"/>
      <c r="BF10" s="90"/>
      <c r="BG10" s="90"/>
    </row>
    <row r="11" spans="1:59">
      <c r="A11" s="206"/>
      <c r="B11" s="206"/>
      <c r="C11" s="206"/>
      <c r="D11" s="119"/>
      <c r="E11" s="119"/>
      <c r="F11" s="119"/>
      <c r="G11" s="96"/>
      <c r="H11" s="96"/>
      <c r="I11" s="212"/>
      <c r="J11" s="96"/>
      <c r="K11" s="96"/>
      <c r="L11" s="96"/>
      <c r="M11" s="96"/>
      <c r="N11" s="96"/>
      <c r="O11" s="96"/>
      <c r="P11" s="212"/>
      <c r="Q11" s="96"/>
      <c r="R11" s="96"/>
      <c r="S11" s="96"/>
      <c r="T11" s="96"/>
      <c r="U11" s="96"/>
      <c r="V11" s="96"/>
      <c r="W11" s="206"/>
      <c r="X11" s="206"/>
      <c r="Y11" s="206"/>
      <c r="Z11" s="206"/>
      <c r="AA11" s="206"/>
      <c r="AB11" s="90" t="s">
        <v>25</v>
      </c>
      <c r="AC11" s="90">
        <f>AC9</f>
        <v>76080</v>
      </c>
      <c r="AD11" s="90"/>
      <c r="AE11" s="90"/>
      <c r="AF11" s="90"/>
      <c r="AG11" s="90"/>
      <c r="AH11" s="90"/>
      <c r="AI11" s="90"/>
      <c r="AJ11" s="90"/>
      <c r="AK11" s="90"/>
      <c r="AL11" s="90" t="s">
        <v>31</v>
      </c>
      <c r="AM11" s="90">
        <f>ROUNDUP(AO11,0)</f>
        <v>1000000</v>
      </c>
      <c r="AN11" s="90"/>
      <c r="AO11" s="90">
        <f>QUOTIENT(H6,H8)</f>
        <v>1000000</v>
      </c>
      <c r="AP11" s="90">
        <f>SUMX2MY2(AO11,-H6)</f>
        <v>0</v>
      </c>
      <c r="AQ11" s="90"/>
      <c r="AR11" s="90">
        <f>SQRT(AP11)</f>
        <v>0</v>
      </c>
      <c r="AS11" s="90">
        <f>SUM(AR9,-AR11)</f>
        <v>750000</v>
      </c>
      <c r="AT11" s="90">
        <f>PRODUCT(AS11,0.001)</f>
        <v>750</v>
      </c>
      <c r="AU11" s="90"/>
      <c r="AV11" s="90"/>
      <c r="AW11" s="90"/>
      <c r="AX11" s="90">
        <f>QUOTIENT(AX8,O8)</f>
        <v>80000</v>
      </c>
      <c r="AY11" s="90"/>
      <c r="AZ11" s="90">
        <f>SUMX2MY2(AX11,-AX8)</f>
        <v>0</v>
      </c>
      <c r="BA11" s="90"/>
      <c r="BB11" s="90">
        <f>SQRT(AZ11)</f>
        <v>0</v>
      </c>
      <c r="BC11" s="90">
        <f>SUM(BB8,-BB11)</f>
        <v>60000</v>
      </c>
      <c r="BD11" s="90">
        <f>PRODUCT(BC11,0.001)</f>
        <v>60</v>
      </c>
      <c r="BE11" s="90"/>
      <c r="BF11" s="90"/>
      <c r="BG11" s="90"/>
    </row>
    <row r="12" spans="1:59">
      <c r="A12" s="206"/>
      <c r="B12" s="206"/>
      <c r="C12" s="206"/>
      <c r="D12" s="119"/>
      <c r="E12" s="119"/>
      <c r="F12" s="119"/>
      <c r="G12" s="96"/>
      <c r="H12" s="96"/>
      <c r="I12" s="212"/>
      <c r="J12" s="96"/>
      <c r="K12" s="96"/>
      <c r="L12" s="96"/>
      <c r="M12" s="96"/>
      <c r="N12" s="96"/>
      <c r="O12" s="96"/>
      <c r="P12" s="212"/>
      <c r="Q12" s="96"/>
      <c r="R12" s="96"/>
      <c r="S12" s="96"/>
      <c r="T12" s="96"/>
      <c r="U12" s="96"/>
      <c r="V12" s="96"/>
      <c r="W12" s="206"/>
      <c r="X12" s="206"/>
      <c r="Y12" s="206"/>
      <c r="Z12" s="206"/>
      <c r="AA12" s="206"/>
      <c r="AB12" s="90" t="s">
        <v>26</v>
      </c>
      <c r="AC12" s="90">
        <f>ROUNDUP(AG8,0)</f>
        <v>19068</v>
      </c>
      <c r="AD12" s="90"/>
      <c r="AE12" s="90"/>
      <c r="AF12" s="90"/>
      <c r="AG12" s="90"/>
      <c r="AH12" s="90"/>
      <c r="AI12" s="90"/>
      <c r="AJ12" s="90"/>
      <c r="AK12" s="90"/>
      <c r="AL12" s="90" t="s">
        <v>25</v>
      </c>
      <c r="AM12" s="90">
        <f>AM8</f>
        <v>1000000</v>
      </c>
      <c r="AN12" s="90"/>
      <c r="AO12" s="90"/>
      <c r="AP12" s="90"/>
      <c r="AQ12" s="90"/>
      <c r="AR12" s="90"/>
      <c r="AS12" s="90"/>
      <c r="AT12" s="90"/>
      <c r="AU12" s="90" t="s">
        <v>35</v>
      </c>
      <c r="AV12" s="90"/>
      <c r="AW12" s="90">
        <f>ROUNDUP(AX11,0)</f>
        <v>80000</v>
      </c>
      <c r="AX12" s="90"/>
      <c r="AY12" s="90"/>
      <c r="AZ12" s="90"/>
      <c r="BA12" s="90"/>
      <c r="BB12" s="90"/>
      <c r="BC12" s="90"/>
      <c r="BD12" s="90"/>
      <c r="BE12" s="90"/>
      <c r="BF12" s="90"/>
      <c r="BG12" s="90"/>
    </row>
    <row r="13" spans="1:59" ht="15.75" customHeight="1">
      <c r="A13" s="206"/>
      <c r="B13" s="206"/>
      <c r="C13" s="206"/>
      <c r="D13" s="119"/>
      <c r="E13" s="119"/>
      <c r="F13" s="119"/>
      <c r="G13" s="96"/>
      <c r="H13" s="96"/>
      <c r="I13" s="212"/>
      <c r="J13" s="96"/>
      <c r="K13" s="96"/>
      <c r="L13" s="96"/>
      <c r="M13" s="96"/>
      <c r="N13" s="96"/>
      <c r="O13" s="96"/>
      <c r="P13" s="212"/>
      <c r="Q13" s="96"/>
      <c r="R13" s="96"/>
      <c r="S13" s="96"/>
      <c r="T13" s="96"/>
      <c r="U13" s="96"/>
      <c r="V13" s="96"/>
      <c r="W13" s="206"/>
      <c r="X13" s="206"/>
      <c r="Y13" s="206"/>
      <c r="Z13" s="206"/>
      <c r="AA13" s="206"/>
      <c r="AB13" s="90"/>
      <c r="AC13" s="90"/>
      <c r="AD13" s="90"/>
      <c r="AE13" s="90"/>
      <c r="AF13" s="90"/>
      <c r="AG13" s="90"/>
      <c r="AH13" s="90"/>
      <c r="AI13" s="90"/>
      <c r="AJ13" s="90"/>
      <c r="AK13" s="90"/>
      <c r="AL13" s="90" t="s">
        <v>34</v>
      </c>
      <c r="AM13" s="90">
        <f>ROUNDUP(AR11,0)</f>
        <v>0</v>
      </c>
      <c r="AN13" s="90"/>
      <c r="AO13" s="90"/>
      <c r="AP13" s="90"/>
      <c r="AQ13" s="90"/>
      <c r="AR13" s="90"/>
      <c r="AS13" s="90"/>
      <c r="AT13" s="90"/>
      <c r="AU13" s="90" t="s">
        <v>32</v>
      </c>
      <c r="AV13" s="90"/>
      <c r="AW13" s="90">
        <f>AW9</f>
        <v>80000</v>
      </c>
      <c r="AX13" s="90"/>
      <c r="AY13" s="90"/>
      <c r="AZ13" s="90"/>
      <c r="BA13" s="90"/>
      <c r="BB13" s="90"/>
      <c r="BC13" s="90"/>
      <c r="BD13" s="90"/>
      <c r="BE13" s="90"/>
      <c r="BF13" s="90"/>
      <c r="BG13" s="90"/>
    </row>
    <row r="14" spans="1:59">
      <c r="A14" s="206"/>
      <c r="B14" s="206"/>
      <c r="C14" s="206"/>
      <c r="D14" s="96"/>
      <c r="E14" s="106"/>
      <c r="F14" s="96"/>
      <c r="G14" s="96"/>
      <c r="H14" s="96"/>
      <c r="I14" s="212"/>
      <c r="J14" s="96"/>
      <c r="K14" s="96"/>
      <c r="L14" s="96"/>
      <c r="M14" s="96"/>
      <c r="N14" s="96"/>
      <c r="O14" s="96"/>
      <c r="P14" s="212"/>
      <c r="Q14" s="96"/>
      <c r="R14" s="96"/>
      <c r="S14" s="96"/>
      <c r="T14" s="96"/>
      <c r="U14" s="96"/>
      <c r="V14" s="96"/>
      <c r="W14" s="206"/>
      <c r="X14" s="206"/>
      <c r="Y14" s="206"/>
      <c r="Z14" s="206"/>
      <c r="AA14" s="206"/>
      <c r="AB14" s="90" t="s">
        <v>39</v>
      </c>
      <c r="AC14" s="90">
        <f>ROUNDUP(AD9,0)</f>
        <v>76080</v>
      </c>
      <c r="AD14" s="90"/>
      <c r="AE14" s="90"/>
      <c r="AF14" s="90"/>
      <c r="AG14" s="90"/>
      <c r="AH14" s="90"/>
      <c r="AI14" s="90"/>
      <c r="AJ14" s="90"/>
      <c r="AK14" s="90"/>
      <c r="AL14" s="90"/>
      <c r="AM14" s="90"/>
      <c r="AN14" s="90"/>
      <c r="AO14" s="90"/>
      <c r="AP14" s="90"/>
      <c r="AQ14" s="90"/>
      <c r="AR14" s="90"/>
      <c r="AS14" s="90"/>
      <c r="AT14" s="90"/>
      <c r="AU14" s="90" t="s">
        <v>33</v>
      </c>
      <c r="AV14" s="90"/>
      <c r="AW14" s="90">
        <f>ROUNDUP(BB11,0)</f>
        <v>0</v>
      </c>
      <c r="AX14" s="90"/>
      <c r="AY14" s="90"/>
      <c r="AZ14" s="90"/>
      <c r="BA14" s="90"/>
      <c r="BB14" s="90"/>
      <c r="BC14" s="90"/>
      <c r="BD14" s="90"/>
      <c r="BE14" s="90"/>
      <c r="BF14" s="90"/>
      <c r="BG14" s="90"/>
    </row>
    <row r="15" spans="1:59">
      <c r="A15" s="206"/>
      <c r="B15" s="206"/>
      <c r="C15" s="206"/>
      <c r="D15" s="96"/>
      <c r="E15" s="96"/>
      <c r="F15" s="96"/>
      <c r="G15" s="96"/>
      <c r="H15" s="96"/>
      <c r="I15" s="212"/>
      <c r="J15" s="96"/>
      <c r="K15" s="96"/>
      <c r="L15" s="96"/>
      <c r="M15" s="96"/>
      <c r="N15" s="96"/>
      <c r="O15" s="96"/>
      <c r="P15" s="212"/>
      <c r="Q15" s="96"/>
      <c r="R15" s="96"/>
      <c r="S15" s="96"/>
      <c r="T15" s="96"/>
      <c r="U15" s="96"/>
      <c r="V15" s="96"/>
      <c r="W15" s="206"/>
      <c r="X15" s="206"/>
      <c r="Y15" s="206"/>
      <c r="Z15" s="206"/>
      <c r="AA15" s="206"/>
      <c r="AB15" s="90" t="s">
        <v>27</v>
      </c>
      <c r="AC15" s="90">
        <f>AC11</f>
        <v>76080</v>
      </c>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row>
    <row r="16" spans="1:59">
      <c r="A16" s="206"/>
      <c r="B16" s="206"/>
      <c r="C16" s="206"/>
      <c r="D16" s="96"/>
      <c r="E16" s="96"/>
      <c r="F16" s="96"/>
      <c r="G16" s="96"/>
      <c r="H16" s="96"/>
      <c r="I16" s="212"/>
      <c r="J16" s="96"/>
      <c r="K16" s="96"/>
      <c r="L16" s="96"/>
      <c r="M16" s="96"/>
      <c r="N16" s="96"/>
      <c r="O16" s="96"/>
      <c r="P16" s="212"/>
      <c r="Q16" s="96"/>
      <c r="R16" s="96"/>
      <c r="S16" s="96"/>
      <c r="T16" s="96"/>
      <c r="U16" s="96"/>
      <c r="V16" s="96"/>
      <c r="W16" s="206"/>
      <c r="X16" s="206"/>
      <c r="Y16" s="206"/>
      <c r="Z16" s="206"/>
      <c r="AA16" s="206"/>
      <c r="AB16" s="90" t="s">
        <v>28</v>
      </c>
      <c r="AC16" s="90">
        <f>ROUNDUP(AG9,0)</f>
        <v>0</v>
      </c>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row>
    <row r="17" spans="1:59">
      <c r="A17" s="206"/>
      <c r="B17" s="206"/>
      <c r="C17" s="206"/>
      <c r="D17" s="96"/>
      <c r="E17" s="96"/>
      <c r="F17" s="96"/>
      <c r="G17" s="96"/>
      <c r="H17" s="96"/>
      <c r="I17" s="212"/>
      <c r="J17" s="96"/>
      <c r="K17" s="96"/>
      <c r="L17" s="96"/>
      <c r="M17" s="96"/>
      <c r="N17" s="96"/>
      <c r="O17" s="107"/>
      <c r="P17" s="212"/>
      <c r="Q17" s="96"/>
      <c r="R17" s="96"/>
      <c r="S17" s="96"/>
      <c r="T17" s="96"/>
      <c r="U17" s="96"/>
      <c r="V17" s="96"/>
      <c r="W17" s="206"/>
      <c r="X17" s="206"/>
      <c r="Y17" s="206"/>
      <c r="Z17" s="206"/>
      <c r="AA17" s="206"/>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row>
    <row r="18" spans="1:59">
      <c r="A18" s="206"/>
      <c r="B18" s="206"/>
      <c r="C18" s="206"/>
      <c r="D18" s="96"/>
      <c r="E18" s="96"/>
      <c r="F18" s="96"/>
      <c r="G18" s="96"/>
      <c r="H18" s="96"/>
      <c r="I18" s="212"/>
      <c r="J18" s="96"/>
      <c r="K18" s="96"/>
      <c r="L18" s="96"/>
      <c r="M18" s="96"/>
      <c r="N18" s="96"/>
      <c r="O18" s="96"/>
      <c r="P18" s="212"/>
      <c r="Q18" s="96"/>
      <c r="R18" s="96"/>
      <c r="S18" s="96"/>
      <c r="T18" s="96"/>
      <c r="U18" s="96"/>
      <c r="V18" s="96"/>
      <c r="W18" s="206"/>
      <c r="X18" s="206"/>
      <c r="Y18" s="206"/>
      <c r="Z18" s="206"/>
      <c r="AA18" s="206"/>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row>
    <row r="19" spans="1:59">
      <c r="A19" s="206"/>
      <c r="B19" s="206"/>
      <c r="C19" s="206"/>
      <c r="D19" s="96"/>
      <c r="E19" s="96"/>
      <c r="F19" s="96"/>
      <c r="G19" s="96"/>
      <c r="H19" s="96"/>
      <c r="I19" s="212"/>
      <c r="J19" s="96"/>
      <c r="K19" s="96"/>
      <c r="L19" s="96"/>
      <c r="M19" s="108"/>
      <c r="N19" s="96"/>
      <c r="O19" s="96"/>
      <c r="P19" s="212"/>
      <c r="Q19" s="96"/>
      <c r="R19" s="96"/>
      <c r="S19" s="96"/>
      <c r="T19" s="96"/>
      <c r="U19" s="96"/>
      <c r="V19" s="96"/>
      <c r="W19" s="206"/>
      <c r="X19" s="206"/>
      <c r="Y19" s="206"/>
      <c r="Z19" s="206"/>
      <c r="AA19" s="206"/>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row>
    <row r="20" spans="1:59" ht="12.75" customHeight="1" thickBot="1">
      <c r="A20" s="206"/>
      <c r="B20" s="206"/>
      <c r="C20" s="206"/>
      <c r="D20" s="96"/>
      <c r="E20" s="96"/>
      <c r="F20" s="96"/>
      <c r="G20" s="96"/>
      <c r="H20" s="96"/>
      <c r="I20" s="212"/>
      <c r="J20" s="96"/>
      <c r="K20" s="96"/>
      <c r="L20" s="96"/>
      <c r="M20" s="96"/>
      <c r="N20" s="96"/>
      <c r="O20" s="96"/>
      <c r="P20" s="212"/>
      <c r="Q20" s="96"/>
      <c r="R20" s="96"/>
      <c r="S20" s="96"/>
      <c r="T20" s="96"/>
      <c r="U20" s="96"/>
      <c r="V20" s="96"/>
      <c r="W20" s="206"/>
      <c r="X20" s="206"/>
      <c r="Y20" s="206"/>
      <c r="Z20" s="206"/>
      <c r="AA20" s="206"/>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row>
    <row r="21" spans="1:59" ht="12.75" customHeight="1" thickBot="1">
      <c r="A21" s="206"/>
      <c r="B21" s="206"/>
      <c r="C21" s="206"/>
      <c r="D21" s="204" t="s">
        <v>24</v>
      </c>
      <c r="E21" s="109"/>
      <c r="F21" s="109"/>
      <c r="G21" s="109"/>
      <c r="H21" s="205"/>
      <c r="I21" s="212"/>
      <c r="J21" s="96"/>
      <c r="K21" s="204" t="s">
        <v>24</v>
      </c>
      <c r="L21" s="109"/>
      <c r="M21" s="109"/>
      <c r="N21" s="109"/>
      <c r="O21" s="205"/>
      <c r="P21" s="212"/>
      <c r="Q21" s="96"/>
      <c r="R21" s="204" t="s">
        <v>24</v>
      </c>
      <c r="S21" s="109"/>
      <c r="T21" s="109"/>
      <c r="U21" s="109"/>
      <c r="V21" s="205"/>
      <c r="W21" s="206"/>
      <c r="X21" s="206"/>
      <c r="Y21" s="206"/>
      <c r="Z21" s="206"/>
      <c r="AA21" s="206"/>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row>
    <row r="22" spans="1:59" ht="12.75" customHeight="1">
      <c r="A22" s="206"/>
      <c r="B22" s="206"/>
      <c r="C22" s="206"/>
      <c r="D22" s="96"/>
      <c r="E22" s="96"/>
      <c r="F22" s="96"/>
      <c r="G22" s="96"/>
      <c r="H22" s="96"/>
      <c r="I22" s="212"/>
      <c r="J22" s="96"/>
      <c r="K22" s="96"/>
      <c r="L22" s="96"/>
      <c r="M22" s="96"/>
      <c r="N22" s="96"/>
      <c r="O22" s="96"/>
      <c r="P22" s="212"/>
      <c r="Q22" s="96"/>
      <c r="R22" s="96"/>
      <c r="S22" s="96"/>
      <c r="T22" s="96"/>
      <c r="U22" s="96"/>
      <c r="V22" s="96"/>
      <c r="W22" s="206"/>
      <c r="X22" s="206"/>
      <c r="Y22" s="206"/>
      <c r="Z22" s="206"/>
      <c r="AA22" s="206"/>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row>
    <row r="23" spans="1:59" ht="15" customHeight="1">
      <c r="A23" s="206"/>
      <c r="B23" s="206"/>
      <c r="C23" s="206"/>
      <c r="D23" s="96"/>
      <c r="E23" s="96"/>
      <c r="F23" s="96"/>
      <c r="G23" s="96"/>
      <c r="H23" s="96"/>
      <c r="I23" s="212"/>
      <c r="J23" s="96"/>
      <c r="K23" s="96"/>
      <c r="L23" s="96"/>
      <c r="M23" s="96"/>
      <c r="N23" s="96"/>
      <c r="O23" s="96"/>
      <c r="P23" s="212"/>
      <c r="Q23" s="96"/>
      <c r="R23" s="96"/>
      <c r="S23" s="96"/>
      <c r="T23" s="96"/>
      <c r="U23" s="96"/>
      <c r="V23" s="96"/>
      <c r="W23" s="206"/>
      <c r="X23" s="206"/>
      <c r="Y23" s="206"/>
      <c r="Z23" s="206"/>
      <c r="AA23" s="206"/>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row>
    <row r="24" spans="1:59" ht="15" customHeight="1">
      <c r="A24" s="206"/>
      <c r="B24" s="206"/>
      <c r="C24" s="206"/>
      <c r="D24" s="96"/>
      <c r="E24" s="96"/>
      <c r="F24" s="96"/>
      <c r="G24" s="96"/>
      <c r="H24" s="96"/>
      <c r="I24" s="212"/>
      <c r="J24" s="96"/>
      <c r="K24" s="96"/>
      <c r="L24" s="96"/>
      <c r="M24" s="96"/>
      <c r="N24" s="96"/>
      <c r="O24" s="96"/>
      <c r="P24" s="212"/>
      <c r="Q24" s="96"/>
      <c r="R24" s="96"/>
      <c r="S24" s="96"/>
      <c r="T24" s="96"/>
      <c r="U24" s="96"/>
      <c r="V24" s="96"/>
      <c r="W24" s="206"/>
      <c r="X24" s="206"/>
      <c r="Y24" s="206"/>
      <c r="Z24" s="206"/>
      <c r="AA24" s="206"/>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row>
    <row r="25" spans="1:59" ht="13.5" customHeight="1">
      <c r="A25" s="206"/>
      <c r="B25" s="206"/>
      <c r="C25" s="206"/>
      <c r="D25" s="96"/>
      <c r="E25" s="96"/>
      <c r="F25" s="96"/>
      <c r="G25" s="96"/>
      <c r="H25" s="96"/>
      <c r="I25" s="212"/>
      <c r="J25" s="96"/>
      <c r="K25" s="96"/>
      <c r="L25" s="96"/>
      <c r="M25" s="96"/>
      <c r="N25" s="96"/>
      <c r="O25" s="96"/>
      <c r="P25" s="212"/>
      <c r="Q25" s="96"/>
      <c r="R25" s="96"/>
      <c r="S25" s="96"/>
      <c r="T25" s="96"/>
      <c r="U25" s="96"/>
      <c r="V25" s="96"/>
      <c r="W25" s="206"/>
      <c r="X25" s="206"/>
      <c r="Y25" s="206"/>
      <c r="Z25" s="206"/>
      <c r="AA25" s="206"/>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row>
    <row r="26" spans="1:59" ht="15.75" customHeight="1">
      <c r="A26" s="206"/>
      <c r="B26" s="206"/>
      <c r="C26" s="206"/>
      <c r="D26" s="96"/>
      <c r="E26" s="96"/>
      <c r="F26" s="96"/>
      <c r="G26" s="96"/>
      <c r="H26" s="96"/>
      <c r="I26" s="212"/>
      <c r="J26" s="96"/>
      <c r="K26" s="96"/>
      <c r="L26" s="96"/>
      <c r="M26" s="96"/>
      <c r="N26" s="96"/>
      <c r="O26" s="96"/>
      <c r="P26" s="212"/>
      <c r="Q26" s="96"/>
      <c r="R26" s="96"/>
      <c r="S26" s="96"/>
      <c r="T26" s="96"/>
      <c r="U26" s="96"/>
      <c r="V26" s="96"/>
      <c r="W26" s="206"/>
      <c r="X26" s="206"/>
      <c r="Y26" s="206"/>
      <c r="Z26" s="206"/>
      <c r="AA26" s="206"/>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row>
    <row r="27" spans="1:59">
      <c r="A27" s="206"/>
      <c r="B27" s="206"/>
      <c r="C27" s="206"/>
      <c r="D27" s="96"/>
      <c r="E27" s="96"/>
      <c r="F27" s="96"/>
      <c r="G27" s="96"/>
      <c r="H27" s="96"/>
      <c r="I27" s="212"/>
      <c r="J27" s="96"/>
      <c r="K27" s="96"/>
      <c r="L27" s="96"/>
      <c r="M27" s="96"/>
      <c r="N27" s="96"/>
      <c r="O27" s="96"/>
      <c r="P27" s="212"/>
      <c r="Q27" s="96"/>
      <c r="R27" s="96"/>
      <c r="S27" s="96"/>
      <c r="T27" s="96"/>
      <c r="U27" s="96"/>
      <c r="V27" s="96"/>
      <c r="W27" s="206"/>
      <c r="X27" s="206"/>
      <c r="Y27" s="206"/>
      <c r="Z27" s="206"/>
      <c r="AA27" s="206"/>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row>
    <row r="28" spans="1:59">
      <c r="A28" s="206"/>
      <c r="B28" s="206"/>
      <c r="C28" s="206"/>
      <c r="D28" s="96"/>
      <c r="E28" s="96"/>
      <c r="F28" s="96"/>
      <c r="G28" s="96"/>
      <c r="H28" s="96"/>
      <c r="I28" s="212"/>
      <c r="J28" s="96"/>
      <c r="K28" s="96"/>
      <c r="L28" s="96"/>
      <c r="M28" s="96"/>
      <c r="N28" s="96"/>
      <c r="O28" s="96"/>
      <c r="P28" s="212"/>
      <c r="Q28" s="96"/>
      <c r="R28" s="96"/>
      <c r="S28" s="96"/>
      <c r="T28" s="96"/>
      <c r="U28" s="96"/>
      <c r="V28" s="96"/>
      <c r="W28" s="206"/>
      <c r="X28" s="206"/>
      <c r="Y28" s="206"/>
      <c r="Z28" s="206"/>
      <c r="AA28" s="206"/>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row>
    <row r="29" spans="1:59">
      <c r="A29" s="206"/>
      <c r="B29" s="206"/>
      <c r="C29" s="206"/>
      <c r="D29" s="96"/>
      <c r="E29" s="96"/>
      <c r="F29" s="96"/>
      <c r="G29" s="96"/>
      <c r="H29" s="96"/>
      <c r="I29" s="212"/>
      <c r="J29" s="96"/>
      <c r="K29" s="96"/>
      <c r="L29" s="96"/>
      <c r="M29" s="96"/>
      <c r="N29" s="96"/>
      <c r="O29" s="96"/>
      <c r="P29" s="212"/>
      <c r="Q29" s="96"/>
      <c r="R29" s="96"/>
      <c r="S29" s="96"/>
      <c r="T29" s="96"/>
      <c r="U29" s="96"/>
      <c r="V29" s="96"/>
      <c r="W29" s="206"/>
      <c r="X29" s="206"/>
      <c r="Y29" s="206"/>
      <c r="Z29" s="206"/>
      <c r="AA29" s="206"/>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row>
    <row r="30" spans="1:59">
      <c r="A30" s="206"/>
      <c r="B30" s="206"/>
      <c r="C30" s="206"/>
      <c r="D30" s="96"/>
      <c r="E30" s="96"/>
      <c r="F30" s="96"/>
      <c r="G30" s="96"/>
      <c r="H30" s="96"/>
      <c r="I30" s="212"/>
      <c r="J30" s="96"/>
      <c r="K30" s="96"/>
      <c r="L30" s="96"/>
      <c r="M30" s="96"/>
      <c r="N30" s="96"/>
      <c r="O30" s="96"/>
      <c r="P30" s="212"/>
      <c r="Q30" s="96"/>
      <c r="R30" s="96"/>
      <c r="S30" s="96"/>
      <c r="T30" s="96"/>
      <c r="U30" s="96"/>
      <c r="V30" s="96"/>
      <c r="W30" s="206"/>
      <c r="X30" s="206"/>
      <c r="Y30" s="206"/>
      <c r="Z30" s="206"/>
      <c r="AA30" s="206"/>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row>
    <row r="31" spans="1:59">
      <c r="A31" s="120"/>
      <c r="B31" s="120"/>
      <c r="C31" s="120"/>
      <c r="D31" s="96"/>
      <c r="E31" s="96"/>
      <c r="F31" s="96"/>
      <c r="G31" s="96"/>
      <c r="H31" s="96"/>
      <c r="I31" s="212"/>
      <c r="J31" s="96"/>
      <c r="K31" s="96"/>
      <c r="L31" s="96"/>
      <c r="M31" s="96"/>
      <c r="N31" s="96"/>
      <c r="O31" s="96"/>
      <c r="P31" s="212"/>
      <c r="Q31" s="96"/>
      <c r="R31" s="96"/>
      <c r="S31" s="96"/>
      <c r="T31" s="96"/>
      <c r="U31" s="96"/>
      <c r="V31" s="96"/>
      <c r="W31" s="206"/>
      <c r="X31" s="206"/>
      <c r="Y31" s="206"/>
      <c r="Z31" s="206"/>
      <c r="AA31" s="206"/>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row>
    <row r="32" spans="1:59">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row>
    <row r="33" spans="1:59">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row>
    <row r="34" spans="1:59">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row>
    <row r="35" spans="1:59">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row>
    <row r="36" spans="1:59">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row>
    <row r="37" spans="1:59">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row>
    <row r="38" spans="1:59">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row>
    <row r="39" spans="1:59">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row>
    <row r="40" spans="1:59">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row>
    <row r="41" spans="1:59">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row>
    <row r="42" spans="1:59">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row>
    <row r="43" spans="1:59">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row>
    <row r="44" spans="1:59">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row>
    <row r="45" spans="1:59">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row>
    <row r="46" spans="1:59">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row>
    <row r="47" spans="1:59">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row>
    <row r="48" spans="1:59">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row>
    <row r="49" spans="1:59" ht="115.5" customHeight="1">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row>
    <row r="50" spans="1:59">
      <c r="AP50" s="1"/>
      <c r="AQ50" s="1"/>
      <c r="AR50" s="1"/>
      <c r="AS50" s="1"/>
      <c r="AT50" s="1"/>
      <c r="AU50" s="1"/>
      <c r="AV50" s="1"/>
      <c r="AW50" s="1"/>
      <c r="AX50" s="1"/>
      <c r="AY50" s="1"/>
      <c r="AZ50" s="1"/>
      <c r="BA50" s="1"/>
      <c r="BB50" s="1"/>
      <c r="BC50" s="1"/>
      <c r="BD50" s="1"/>
      <c r="BE50" s="1"/>
      <c r="BF50" s="1"/>
      <c r="BG50" s="1"/>
    </row>
    <row r="51" spans="1:59">
      <c r="AP51" s="1"/>
      <c r="AQ51" s="1"/>
      <c r="AR51" s="1"/>
      <c r="AS51" s="1"/>
      <c r="AT51" s="1"/>
      <c r="AU51" s="1"/>
      <c r="AV51" s="1"/>
      <c r="AW51" s="1"/>
      <c r="AX51" s="1"/>
      <c r="AY51" s="1"/>
      <c r="AZ51" s="1"/>
      <c r="BA51" s="1"/>
      <c r="BB51" s="1"/>
      <c r="BC51" s="1"/>
      <c r="BD51" s="1"/>
      <c r="BE51" s="1"/>
      <c r="BF51" s="1"/>
      <c r="BG51" s="1"/>
    </row>
    <row r="52" spans="1:59">
      <c r="AP52" s="1"/>
      <c r="AQ52" s="1"/>
      <c r="AR52" s="1"/>
      <c r="AS52" s="1"/>
      <c r="AT52" s="1"/>
      <c r="AU52" s="1"/>
      <c r="AV52" s="1"/>
      <c r="AW52" s="1"/>
      <c r="AX52" s="1"/>
      <c r="AY52" s="1"/>
      <c r="AZ52" s="1"/>
      <c r="BA52" s="1"/>
      <c r="BB52" s="1"/>
      <c r="BC52" s="1"/>
      <c r="BD52" s="1"/>
      <c r="BE52" s="1"/>
      <c r="BF52" s="1"/>
      <c r="BG52" s="1"/>
    </row>
    <row r="53" spans="1:59">
      <c r="AP53" s="1"/>
      <c r="AQ53" s="1"/>
      <c r="AR53" s="1"/>
      <c r="AS53" s="1"/>
      <c r="AT53" s="1"/>
      <c r="AU53" s="1"/>
      <c r="AV53" s="1"/>
      <c r="AW53" s="1"/>
      <c r="AX53" s="1"/>
      <c r="AY53" s="1"/>
      <c r="AZ53" s="1"/>
      <c r="BA53" s="1"/>
      <c r="BB53" s="1"/>
      <c r="BC53" s="1"/>
      <c r="BD53" s="1"/>
      <c r="BE53" s="1"/>
      <c r="BF53" s="1"/>
      <c r="BG53" s="1"/>
    </row>
    <row r="54" spans="1:59">
      <c r="AP54" s="1"/>
      <c r="AQ54" s="1"/>
      <c r="AR54" s="1"/>
      <c r="AS54" s="1"/>
      <c r="AT54" s="1"/>
      <c r="AU54" s="1"/>
      <c r="AV54" s="1"/>
      <c r="AW54" s="1"/>
      <c r="AX54" s="1"/>
      <c r="AY54" s="1"/>
      <c r="AZ54" s="1"/>
      <c r="BA54" s="1"/>
      <c r="BB54" s="1"/>
      <c r="BC54" s="1"/>
      <c r="BD54" s="1"/>
      <c r="BE54" s="1"/>
      <c r="BF54" s="1"/>
      <c r="BG54" s="1"/>
    </row>
    <row r="55" spans="1:59">
      <c r="AP55" s="1"/>
      <c r="AQ55" s="1"/>
      <c r="AR55" s="1"/>
      <c r="AS55" s="1"/>
      <c r="AT55" s="1"/>
      <c r="AU55" s="1"/>
      <c r="AV55" s="1"/>
      <c r="AW55" s="1"/>
      <c r="AX55" s="1"/>
      <c r="AY55" s="1"/>
      <c r="AZ55" s="1"/>
      <c r="BA55" s="1"/>
      <c r="BB55" s="1"/>
      <c r="BC55" s="1"/>
      <c r="BD55" s="1"/>
      <c r="BE55" s="1"/>
      <c r="BF55" s="1"/>
      <c r="BG55" s="1"/>
    </row>
    <row r="56" spans="1:59">
      <c r="AP56" s="1"/>
      <c r="AQ56" s="1"/>
      <c r="AR56" s="1"/>
      <c r="AS56" s="1"/>
      <c r="AT56" s="1"/>
      <c r="AU56" s="1"/>
      <c r="AV56" s="1"/>
      <c r="AW56" s="1"/>
      <c r="AX56" s="1"/>
      <c r="AY56" s="1"/>
      <c r="AZ56" s="1"/>
      <c r="BA56" s="1"/>
      <c r="BB56" s="1"/>
      <c r="BC56" s="1"/>
      <c r="BD56" s="1"/>
      <c r="BE56" s="1"/>
      <c r="BF56" s="1"/>
      <c r="BG56" s="1"/>
    </row>
    <row r="57" spans="1:59">
      <c r="AP57" s="1"/>
      <c r="AQ57" s="1"/>
      <c r="AR57" s="1"/>
      <c r="AS57" s="1"/>
      <c r="AT57" s="1"/>
      <c r="AU57" s="1"/>
      <c r="AV57" s="1"/>
      <c r="AW57" s="1"/>
      <c r="AX57" s="1"/>
      <c r="AY57" s="1"/>
      <c r="AZ57" s="1"/>
      <c r="BA57" s="1"/>
      <c r="BB57" s="1"/>
      <c r="BC57" s="1"/>
      <c r="BD57" s="1"/>
      <c r="BE57" s="1"/>
      <c r="BF57" s="1"/>
      <c r="BG57" s="1"/>
    </row>
    <row r="58" spans="1:59">
      <c r="AP58" s="1"/>
      <c r="AQ58" s="1"/>
      <c r="AR58" s="1"/>
      <c r="AS58" s="1"/>
      <c r="AT58" s="1"/>
      <c r="AU58" s="1"/>
      <c r="AV58" s="1"/>
      <c r="AW58" s="1"/>
      <c r="AX58" s="1"/>
      <c r="AY58" s="1"/>
      <c r="AZ58" s="1"/>
      <c r="BA58" s="1"/>
      <c r="BB58" s="1"/>
      <c r="BC58" s="1"/>
      <c r="BD58" s="1"/>
      <c r="BE58" s="1"/>
      <c r="BF58" s="1"/>
      <c r="BG58" s="1"/>
    </row>
    <row r="59" spans="1:59">
      <c r="AP59" s="1"/>
      <c r="AQ59" s="1"/>
      <c r="AR59" s="1"/>
      <c r="AS59" s="1"/>
      <c r="AT59" s="1"/>
      <c r="AU59" s="1"/>
      <c r="AV59" s="1"/>
      <c r="AW59" s="1"/>
      <c r="AX59" s="1"/>
      <c r="AY59" s="1"/>
      <c r="AZ59" s="1"/>
      <c r="BA59" s="1"/>
      <c r="BB59" s="1"/>
      <c r="BC59" s="1"/>
      <c r="BD59" s="1"/>
      <c r="BE59" s="1"/>
      <c r="BF59" s="1"/>
      <c r="BG59" s="1"/>
    </row>
    <row r="60" spans="1:59">
      <c r="AP60" s="1"/>
      <c r="AQ60" s="1"/>
      <c r="AR60" s="1"/>
      <c r="AS60" s="1"/>
      <c r="AT60" s="1"/>
      <c r="AU60" s="1"/>
      <c r="AV60" s="1"/>
      <c r="AW60" s="1"/>
      <c r="AX60" s="1"/>
      <c r="AY60" s="1"/>
      <c r="AZ60" s="1"/>
      <c r="BA60" s="1"/>
      <c r="BB60" s="1"/>
      <c r="BC60" s="1"/>
      <c r="BD60" s="1"/>
      <c r="BE60" s="1"/>
      <c r="BF60" s="1"/>
      <c r="BG60" s="1"/>
    </row>
    <row r="61" spans="1:59">
      <c r="AP61" s="1"/>
      <c r="AQ61" s="1"/>
      <c r="AR61" s="1"/>
      <c r="AS61" s="1"/>
      <c r="AT61" s="1"/>
      <c r="AU61" s="1"/>
      <c r="AV61" s="1"/>
      <c r="AW61" s="1"/>
      <c r="AX61" s="1"/>
      <c r="AY61" s="1"/>
      <c r="AZ61" s="1"/>
      <c r="BA61" s="1"/>
      <c r="BB61" s="1"/>
      <c r="BC61" s="1"/>
      <c r="BD61" s="1"/>
      <c r="BE61" s="1"/>
      <c r="BF61" s="1"/>
      <c r="BG61" s="1"/>
    </row>
    <row r="62" spans="1:59">
      <c r="AP62" s="1"/>
      <c r="AQ62" s="1"/>
      <c r="AR62" s="1"/>
      <c r="AS62" s="1"/>
      <c r="AT62" s="1"/>
      <c r="AU62" s="1"/>
      <c r="AV62" s="1"/>
      <c r="AW62" s="1"/>
      <c r="AX62" s="1"/>
      <c r="AY62" s="1"/>
      <c r="AZ62" s="1"/>
      <c r="BA62" s="1"/>
      <c r="BB62" s="1"/>
      <c r="BC62" s="1"/>
      <c r="BD62" s="1"/>
      <c r="BE62" s="1"/>
      <c r="BF62" s="1"/>
      <c r="BG62" s="1"/>
    </row>
    <row r="63" spans="1:59">
      <c r="AP63" s="1"/>
      <c r="AQ63" s="1"/>
      <c r="AR63" s="1"/>
      <c r="AS63" s="1"/>
      <c r="AT63" s="1"/>
      <c r="AU63" s="1"/>
      <c r="AV63" s="1"/>
      <c r="AW63" s="1"/>
      <c r="AX63" s="1"/>
      <c r="AY63" s="1"/>
      <c r="AZ63" s="1"/>
      <c r="BA63" s="1"/>
      <c r="BB63" s="1"/>
      <c r="BC63" s="1"/>
      <c r="BD63" s="1"/>
      <c r="BE63" s="1"/>
      <c r="BF63" s="1"/>
      <c r="BG63" s="1"/>
    </row>
    <row r="64" spans="1:59">
      <c r="AP64" s="1"/>
      <c r="AQ64" s="1"/>
      <c r="AR64" s="1"/>
      <c r="AS64" s="1"/>
      <c r="AT64" s="1"/>
      <c r="AU64" s="1"/>
      <c r="AV64" s="1"/>
      <c r="AW64" s="1"/>
      <c r="AX64" s="1"/>
      <c r="AY64" s="1"/>
      <c r="AZ64" s="1"/>
      <c r="BA64" s="1"/>
      <c r="BB64" s="1"/>
      <c r="BC64" s="1"/>
      <c r="BD64" s="1"/>
      <c r="BE64" s="1"/>
      <c r="BF64" s="1"/>
      <c r="BG64" s="1"/>
    </row>
    <row r="65" spans="42:59">
      <c r="AP65" s="1"/>
      <c r="AQ65" s="1"/>
      <c r="AR65" s="1"/>
      <c r="AS65" s="1"/>
      <c r="AT65" s="1"/>
      <c r="AU65" s="1"/>
      <c r="AV65" s="1"/>
      <c r="AW65" s="1"/>
      <c r="AX65" s="1"/>
      <c r="AY65" s="1"/>
      <c r="AZ65" s="1"/>
      <c r="BA65" s="1"/>
      <c r="BB65" s="1"/>
      <c r="BC65" s="1"/>
      <c r="BD65" s="1"/>
      <c r="BE65" s="1"/>
      <c r="BF65" s="1"/>
      <c r="BG65" s="1"/>
    </row>
    <row r="66" spans="42:59">
      <c r="AP66" s="1"/>
      <c r="AQ66" s="1"/>
      <c r="AR66" s="1"/>
      <c r="AS66" s="1"/>
      <c r="AT66" s="1"/>
      <c r="AU66" s="1"/>
      <c r="AV66" s="1"/>
      <c r="AW66" s="1"/>
      <c r="AX66" s="1"/>
      <c r="AY66" s="1"/>
      <c r="AZ66" s="1"/>
      <c r="BA66" s="1"/>
      <c r="BB66" s="1"/>
      <c r="BC66" s="1"/>
      <c r="BD66" s="1"/>
      <c r="BE66" s="1"/>
      <c r="BF66" s="1"/>
      <c r="BG66" s="1"/>
    </row>
    <row r="67" spans="42:59">
      <c r="AP67" s="1"/>
      <c r="AQ67" s="1"/>
      <c r="AR67" s="1"/>
      <c r="AS67" s="1"/>
      <c r="AT67" s="1"/>
      <c r="AU67" s="1"/>
      <c r="AV67" s="1"/>
      <c r="AW67" s="1"/>
      <c r="AX67" s="1"/>
      <c r="AY67" s="1"/>
      <c r="AZ67" s="1"/>
      <c r="BA67" s="1"/>
      <c r="BB67" s="1"/>
      <c r="BC67" s="1"/>
      <c r="BD67" s="1"/>
      <c r="BE67" s="1"/>
      <c r="BF67" s="1"/>
      <c r="BG67" s="1"/>
    </row>
    <row r="68" spans="42:59">
      <c r="AP68" s="1"/>
      <c r="AQ68" s="1"/>
      <c r="AR68" s="1"/>
      <c r="AS68" s="1"/>
      <c r="AT68" s="1"/>
      <c r="AU68" s="1"/>
      <c r="AV68" s="1"/>
      <c r="AW68" s="1"/>
      <c r="AX68" s="1"/>
      <c r="AY68" s="1"/>
      <c r="AZ68" s="1"/>
      <c r="BA68" s="1"/>
      <c r="BB68" s="1"/>
      <c r="BC68" s="1"/>
      <c r="BD68" s="1"/>
      <c r="BE68" s="1"/>
      <c r="BF68" s="1"/>
      <c r="BG68" s="1"/>
    </row>
    <row r="69" spans="42:59">
      <c r="AP69" s="1"/>
      <c r="AQ69" s="1"/>
      <c r="AR69" s="1"/>
      <c r="AS69" s="1"/>
      <c r="AT69" s="1"/>
      <c r="AU69" s="1"/>
      <c r="AV69" s="1"/>
      <c r="AW69" s="1"/>
      <c r="AX69" s="1"/>
      <c r="AY69" s="1"/>
      <c r="AZ69" s="1"/>
      <c r="BA69" s="1"/>
      <c r="BB69" s="1"/>
      <c r="BC69" s="1"/>
      <c r="BD69" s="1"/>
      <c r="BE69" s="1"/>
      <c r="BF69" s="1"/>
      <c r="BG69" s="1"/>
    </row>
    <row r="70" spans="42:59">
      <c r="AP70" s="1"/>
      <c r="AQ70" s="1"/>
      <c r="AR70" s="1"/>
      <c r="AS70" s="1"/>
      <c r="AT70" s="1"/>
      <c r="AU70" s="1"/>
      <c r="AV70" s="1"/>
      <c r="AW70" s="1"/>
      <c r="AX70" s="1"/>
      <c r="AY70" s="1"/>
      <c r="AZ70" s="1"/>
      <c r="BA70" s="1"/>
      <c r="BB70" s="1"/>
      <c r="BC70" s="1"/>
      <c r="BD70" s="1"/>
      <c r="BE70" s="1"/>
      <c r="BF70" s="1"/>
      <c r="BG70" s="1"/>
    </row>
    <row r="71" spans="42:59">
      <c r="AP71" s="1"/>
      <c r="AQ71" s="1"/>
      <c r="AR71" s="1"/>
      <c r="AS71" s="1"/>
      <c r="AT71" s="1"/>
      <c r="AU71" s="1"/>
      <c r="AV71" s="1"/>
      <c r="AW71" s="1"/>
      <c r="AX71" s="1"/>
      <c r="AY71" s="1"/>
      <c r="AZ71" s="1"/>
      <c r="BA71" s="1"/>
      <c r="BB71" s="1"/>
      <c r="BC71" s="1"/>
      <c r="BD71" s="1"/>
      <c r="BE71" s="1"/>
      <c r="BF71" s="1"/>
      <c r="BG71" s="1"/>
    </row>
    <row r="72" spans="42:59">
      <c r="AP72" s="1"/>
      <c r="AQ72" s="1"/>
      <c r="AR72" s="1"/>
      <c r="AS72" s="1"/>
      <c r="AT72" s="1"/>
      <c r="AU72" s="1"/>
      <c r="AV72" s="1"/>
      <c r="AW72" s="1"/>
      <c r="AX72" s="1"/>
      <c r="AY72" s="1"/>
      <c r="AZ72" s="1"/>
      <c r="BA72" s="1"/>
      <c r="BB72" s="1"/>
      <c r="BC72" s="1"/>
      <c r="BD72" s="1"/>
      <c r="BE72" s="1"/>
      <c r="BF72" s="1"/>
      <c r="BG72" s="1"/>
    </row>
    <row r="73" spans="42:59">
      <c r="AP73" s="1"/>
      <c r="AQ73" s="1"/>
      <c r="AR73" s="1"/>
      <c r="AS73" s="1"/>
      <c r="AT73" s="1"/>
      <c r="AU73" s="1"/>
      <c r="AV73" s="1"/>
      <c r="AW73" s="1"/>
      <c r="AX73" s="1"/>
      <c r="AY73" s="1"/>
      <c r="AZ73" s="1"/>
      <c r="BA73" s="1"/>
      <c r="BB73" s="1"/>
      <c r="BC73" s="1"/>
      <c r="BD73" s="1"/>
      <c r="BE73" s="1"/>
      <c r="BF73" s="1"/>
      <c r="BG73" s="1"/>
    </row>
    <row r="74" spans="42:59">
      <c r="AP74" s="1"/>
      <c r="AQ74" s="1"/>
      <c r="AR74" s="1"/>
      <c r="AS74" s="1"/>
      <c r="AT74" s="1"/>
      <c r="AU74" s="1"/>
      <c r="AV74" s="1"/>
      <c r="AW74" s="1"/>
      <c r="AX74" s="1"/>
      <c r="AY74" s="1"/>
      <c r="AZ74" s="1"/>
      <c r="BA74" s="1"/>
      <c r="BB74" s="1"/>
      <c r="BC74" s="1"/>
      <c r="BD74" s="1"/>
      <c r="BE74" s="1"/>
      <c r="BF74" s="1"/>
      <c r="BG74" s="1"/>
    </row>
    <row r="75" spans="42:59">
      <c r="AP75" s="1"/>
      <c r="AQ75" s="1"/>
      <c r="AR75" s="1"/>
      <c r="AS75" s="1"/>
      <c r="AT75" s="1"/>
      <c r="AU75" s="1"/>
      <c r="AV75" s="1"/>
      <c r="AW75" s="1"/>
      <c r="AX75" s="1"/>
      <c r="AY75" s="1"/>
      <c r="AZ75" s="1"/>
      <c r="BA75" s="1"/>
      <c r="BB75" s="1"/>
      <c r="BC75" s="1"/>
      <c r="BD75" s="1"/>
      <c r="BE75" s="1"/>
      <c r="BF75" s="1"/>
      <c r="BG75" s="1"/>
    </row>
    <row r="76" spans="42:59">
      <c r="AP76" s="1"/>
      <c r="AQ76" s="1"/>
      <c r="AR76" s="1"/>
      <c r="AS76" s="1"/>
      <c r="AT76" s="1"/>
      <c r="AU76" s="1"/>
      <c r="AV76" s="1"/>
      <c r="AW76" s="1"/>
      <c r="AX76" s="1"/>
      <c r="AY76" s="1"/>
      <c r="AZ76" s="1"/>
      <c r="BA76" s="1"/>
      <c r="BB76" s="1"/>
      <c r="BC76" s="1"/>
      <c r="BD76" s="1"/>
      <c r="BE76" s="1"/>
      <c r="BF76" s="1"/>
      <c r="BG76" s="1"/>
    </row>
    <row r="77" spans="42:59">
      <c r="AP77" s="1"/>
      <c r="AQ77" s="1"/>
      <c r="AR77" s="1"/>
      <c r="AS77" s="1"/>
      <c r="AT77" s="1"/>
      <c r="AU77" s="1"/>
      <c r="AV77" s="1"/>
      <c r="AW77" s="1"/>
      <c r="AX77" s="1"/>
      <c r="AY77" s="1"/>
      <c r="AZ77" s="1"/>
      <c r="BA77" s="1"/>
      <c r="BB77" s="1"/>
      <c r="BC77" s="1"/>
      <c r="BD77" s="1"/>
      <c r="BE77" s="1"/>
      <c r="BF77" s="1"/>
      <c r="BG77" s="1"/>
    </row>
    <row r="78" spans="42:59">
      <c r="AP78" s="1"/>
      <c r="AQ78" s="1"/>
      <c r="AR78" s="1"/>
      <c r="AS78" s="1"/>
      <c r="AT78" s="1"/>
      <c r="AU78" s="1"/>
      <c r="AV78" s="1"/>
      <c r="AW78" s="1"/>
      <c r="AX78" s="1"/>
      <c r="AY78" s="1"/>
      <c r="AZ78" s="1"/>
      <c r="BA78" s="1"/>
      <c r="BB78" s="1"/>
      <c r="BC78" s="1"/>
      <c r="BD78" s="1"/>
      <c r="BE78" s="1"/>
      <c r="BF78" s="1"/>
      <c r="BG78" s="1"/>
    </row>
    <row r="79" spans="42:59">
      <c r="AP79" s="1"/>
      <c r="AQ79" s="1"/>
      <c r="AR79" s="1"/>
      <c r="AS79" s="1"/>
      <c r="AT79" s="1"/>
      <c r="AU79" s="1"/>
      <c r="AV79" s="1"/>
      <c r="AW79" s="1"/>
      <c r="AX79" s="1"/>
      <c r="AY79" s="1"/>
      <c r="AZ79" s="1"/>
      <c r="BA79" s="1"/>
      <c r="BB79" s="1"/>
      <c r="BC79" s="1"/>
      <c r="BD79" s="1"/>
      <c r="BE79" s="1"/>
      <c r="BF79" s="1"/>
      <c r="BG79" s="1"/>
    </row>
    <row r="80" spans="42:59">
      <c r="AP80" s="1"/>
      <c r="AQ80" s="1"/>
      <c r="AR80" s="1"/>
      <c r="AS80" s="1"/>
      <c r="AT80" s="1"/>
      <c r="AU80" s="1"/>
      <c r="AV80" s="1"/>
      <c r="AW80" s="1"/>
      <c r="AX80" s="1"/>
      <c r="AY80" s="1"/>
      <c r="AZ80" s="1"/>
      <c r="BA80" s="1"/>
      <c r="BB80" s="1"/>
      <c r="BC80" s="1"/>
      <c r="BD80" s="1"/>
      <c r="BE80" s="1"/>
      <c r="BF80" s="1"/>
      <c r="BG80" s="1"/>
    </row>
    <row r="81" spans="42:59">
      <c r="AP81" s="1"/>
      <c r="AQ81" s="1"/>
      <c r="AR81" s="1"/>
      <c r="AS81" s="1"/>
      <c r="AT81" s="1"/>
      <c r="AU81" s="1"/>
      <c r="AV81" s="1"/>
      <c r="AW81" s="1"/>
      <c r="AX81" s="1"/>
      <c r="AY81" s="1"/>
      <c r="AZ81" s="1"/>
      <c r="BA81" s="1"/>
      <c r="BB81" s="1"/>
      <c r="BC81" s="1"/>
      <c r="BD81" s="1"/>
      <c r="BE81" s="1"/>
      <c r="BF81" s="1"/>
      <c r="BG81" s="1"/>
    </row>
    <row r="82" spans="42:59">
      <c r="AP82" s="1"/>
      <c r="AQ82" s="1"/>
      <c r="AR82" s="1"/>
      <c r="AS82" s="1"/>
      <c r="AT82" s="1"/>
      <c r="AU82" s="1"/>
      <c r="AV82" s="1"/>
      <c r="AW82" s="1"/>
      <c r="AX82" s="1"/>
      <c r="AY82" s="1"/>
      <c r="AZ82" s="1"/>
      <c r="BA82" s="1"/>
      <c r="BB82" s="1"/>
      <c r="BC82" s="1"/>
      <c r="BD82" s="1"/>
      <c r="BE82" s="1"/>
      <c r="BF82" s="1"/>
      <c r="BG82" s="1"/>
    </row>
    <row r="83" spans="42:59">
      <c r="AP83" s="1"/>
      <c r="AQ83" s="1"/>
      <c r="AR83" s="1"/>
      <c r="AS83" s="1"/>
      <c r="AT83" s="1"/>
      <c r="AU83" s="1"/>
      <c r="AV83" s="1"/>
      <c r="AW83" s="1"/>
      <c r="AX83" s="1"/>
      <c r="AY83" s="1"/>
      <c r="AZ83" s="1"/>
      <c r="BA83" s="1"/>
      <c r="BB83" s="1"/>
      <c r="BC83" s="1"/>
      <c r="BD83" s="1"/>
      <c r="BE83" s="1"/>
      <c r="BF83" s="1"/>
      <c r="BG83" s="1"/>
    </row>
    <row r="84" spans="42:59">
      <c r="AP84" s="1"/>
      <c r="AQ84" s="1"/>
      <c r="AR84" s="1"/>
      <c r="AS84" s="1"/>
      <c r="AT84" s="1"/>
      <c r="AU84" s="1"/>
      <c r="AV84" s="1"/>
      <c r="AW84" s="1"/>
      <c r="AX84" s="1"/>
      <c r="AY84" s="1"/>
      <c r="AZ84" s="1"/>
      <c r="BA84" s="1"/>
      <c r="BB84" s="1"/>
      <c r="BC84" s="1"/>
      <c r="BD84" s="1"/>
      <c r="BE84" s="1"/>
      <c r="BF84" s="1"/>
      <c r="BG84" s="1"/>
    </row>
    <row r="85" spans="42:59">
      <c r="AP85" s="1"/>
      <c r="AQ85" s="1"/>
      <c r="AR85" s="1"/>
      <c r="AS85" s="1"/>
      <c r="AT85" s="1"/>
      <c r="AU85" s="1"/>
      <c r="AV85" s="1"/>
      <c r="AW85" s="1"/>
      <c r="AX85" s="1"/>
      <c r="AY85" s="1"/>
      <c r="AZ85" s="1"/>
      <c r="BA85" s="1"/>
      <c r="BB85" s="1"/>
      <c r="BC85" s="1"/>
      <c r="BD85" s="1"/>
      <c r="BE85" s="1"/>
      <c r="BF85" s="1"/>
      <c r="BG85" s="1"/>
    </row>
    <row r="86" spans="42:59">
      <c r="AP86" s="1"/>
      <c r="AQ86" s="1"/>
      <c r="AR86" s="1"/>
      <c r="AS86" s="1"/>
      <c r="AT86" s="1"/>
      <c r="AU86" s="1"/>
      <c r="AV86" s="1"/>
      <c r="AW86" s="1"/>
      <c r="AX86" s="1"/>
      <c r="AY86" s="1"/>
      <c r="AZ86" s="1"/>
      <c r="BA86" s="1"/>
      <c r="BB86" s="1"/>
      <c r="BC86" s="1"/>
      <c r="BD86" s="1"/>
      <c r="BE86" s="1"/>
      <c r="BF86" s="1"/>
      <c r="BG86" s="1"/>
    </row>
    <row r="87" spans="42:59">
      <c r="AP87" s="1"/>
      <c r="AQ87" s="1"/>
      <c r="AR87" s="1"/>
      <c r="AS87" s="1"/>
      <c r="AT87" s="1"/>
      <c r="AU87" s="1"/>
      <c r="AV87" s="1"/>
      <c r="AW87" s="1"/>
      <c r="AX87" s="1"/>
      <c r="AY87" s="1"/>
      <c r="AZ87" s="1"/>
      <c r="BA87" s="1"/>
      <c r="BB87" s="1"/>
      <c r="BC87" s="1"/>
      <c r="BD87" s="1"/>
      <c r="BE87" s="1"/>
      <c r="BF87" s="1"/>
      <c r="BG87" s="1"/>
    </row>
    <row r="88" spans="42:59">
      <c r="AP88" s="1"/>
      <c r="AQ88" s="1"/>
      <c r="AR88" s="1"/>
      <c r="AS88" s="1"/>
      <c r="AT88" s="1"/>
      <c r="AU88" s="1"/>
      <c r="AV88" s="1"/>
      <c r="AW88" s="1"/>
      <c r="AX88" s="1"/>
      <c r="AY88" s="1"/>
      <c r="AZ88" s="1"/>
      <c r="BA88" s="1"/>
      <c r="BB88" s="1"/>
      <c r="BC88" s="1"/>
      <c r="BD88" s="1"/>
      <c r="BE88" s="1"/>
      <c r="BF88" s="1"/>
      <c r="BG88" s="1"/>
    </row>
    <row r="89" spans="42:59">
      <c r="AP89" s="1"/>
      <c r="AQ89" s="1"/>
      <c r="AR89" s="1"/>
      <c r="AS89" s="1"/>
      <c r="AT89" s="1"/>
      <c r="AU89" s="1"/>
      <c r="AV89" s="1"/>
      <c r="AW89" s="1"/>
      <c r="AX89" s="1"/>
      <c r="AY89" s="1"/>
      <c r="AZ89" s="1"/>
      <c r="BA89" s="1"/>
      <c r="BB89" s="1"/>
      <c r="BC89" s="1"/>
      <c r="BD89" s="1"/>
      <c r="BE89" s="1"/>
      <c r="BF89" s="1"/>
      <c r="BG89" s="1"/>
    </row>
    <row r="90" spans="42:59">
      <c r="AP90" s="1"/>
      <c r="AQ90" s="1"/>
      <c r="AR90" s="1"/>
      <c r="AS90" s="1"/>
      <c r="AT90" s="1"/>
      <c r="AU90" s="1"/>
      <c r="AV90" s="1"/>
      <c r="AW90" s="1"/>
      <c r="AX90" s="1"/>
      <c r="AY90" s="1"/>
      <c r="AZ90" s="1"/>
      <c r="BA90" s="1"/>
      <c r="BB90" s="1"/>
      <c r="BC90" s="1"/>
      <c r="BD90" s="1"/>
      <c r="BE90" s="1"/>
      <c r="BF90" s="1"/>
      <c r="BG90" s="1"/>
    </row>
    <row r="91" spans="42:59">
      <c r="AP91" s="1"/>
      <c r="AQ91" s="1"/>
      <c r="AR91" s="1"/>
      <c r="AS91" s="1"/>
      <c r="AT91" s="1"/>
      <c r="AU91" s="1"/>
      <c r="AV91" s="1"/>
      <c r="AW91" s="1"/>
      <c r="AX91" s="1"/>
      <c r="AY91" s="1"/>
      <c r="AZ91" s="1"/>
      <c r="BA91" s="1"/>
      <c r="BB91" s="1"/>
      <c r="BC91" s="1"/>
      <c r="BD91" s="1"/>
      <c r="BE91" s="1"/>
      <c r="BF91" s="1"/>
      <c r="BG91" s="1"/>
    </row>
    <row r="92" spans="42:59">
      <c r="AP92" s="1"/>
      <c r="AQ92" s="1"/>
      <c r="AR92" s="1"/>
      <c r="AS92" s="1"/>
      <c r="AT92" s="1"/>
      <c r="AU92" s="1"/>
      <c r="AV92" s="1"/>
      <c r="AW92" s="1"/>
      <c r="AX92" s="1"/>
      <c r="AY92" s="1"/>
      <c r="AZ92" s="1"/>
      <c r="BA92" s="1"/>
      <c r="BB92" s="1"/>
      <c r="BC92" s="1"/>
      <c r="BD92" s="1"/>
      <c r="BE92" s="1"/>
      <c r="BF92" s="1"/>
      <c r="BG92" s="1"/>
    </row>
    <row r="93" spans="42:59">
      <c r="AP93" s="1"/>
      <c r="AQ93" s="1"/>
      <c r="AR93" s="1"/>
      <c r="AS93" s="1"/>
      <c r="AT93" s="1"/>
      <c r="AU93" s="1"/>
      <c r="AV93" s="1"/>
      <c r="AW93" s="1"/>
      <c r="AX93" s="1"/>
      <c r="AY93" s="1"/>
      <c r="AZ93" s="1"/>
      <c r="BA93" s="1"/>
      <c r="BB93" s="1"/>
      <c r="BC93" s="1"/>
      <c r="BD93" s="1"/>
      <c r="BE93" s="1"/>
      <c r="BF93" s="1"/>
      <c r="BG93" s="1"/>
    </row>
    <row r="94" spans="42:59">
      <c r="AP94" s="1"/>
      <c r="AQ94" s="1"/>
      <c r="AR94" s="1"/>
      <c r="AS94" s="1"/>
      <c r="AT94" s="1"/>
      <c r="AU94" s="1"/>
      <c r="AV94" s="1"/>
      <c r="AW94" s="1"/>
      <c r="AX94" s="1"/>
      <c r="AY94" s="1"/>
      <c r="AZ94" s="1"/>
      <c r="BA94" s="1"/>
      <c r="BB94" s="1"/>
      <c r="BC94" s="1"/>
      <c r="BD94" s="1"/>
      <c r="BE94" s="1"/>
      <c r="BF94" s="1"/>
      <c r="BG94" s="1"/>
    </row>
    <row r="95" spans="42:59">
      <c r="AP95" s="1"/>
      <c r="AQ95" s="1"/>
      <c r="AR95" s="1"/>
      <c r="AS95" s="1"/>
      <c r="AT95" s="1"/>
      <c r="AU95" s="1"/>
      <c r="AV95" s="1"/>
      <c r="AW95" s="1"/>
      <c r="AX95" s="1"/>
      <c r="AY95" s="1"/>
      <c r="AZ95" s="1"/>
      <c r="BA95" s="1"/>
      <c r="BB95" s="1"/>
      <c r="BC95" s="1"/>
      <c r="BD95" s="1"/>
      <c r="BE95" s="1"/>
      <c r="BF95" s="1"/>
      <c r="BG95" s="1"/>
    </row>
    <row r="96" spans="42:59">
      <c r="AP96" s="1"/>
      <c r="AQ96" s="1"/>
      <c r="AR96" s="1"/>
      <c r="AS96" s="1"/>
      <c r="AT96" s="1"/>
      <c r="AU96" s="1"/>
      <c r="AV96" s="1"/>
      <c r="AW96" s="1"/>
      <c r="AX96" s="1"/>
      <c r="AY96" s="1"/>
      <c r="AZ96" s="1"/>
      <c r="BA96" s="1"/>
      <c r="BB96" s="1"/>
      <c r="BC96" s="1"/>
      <c r="BD96" s="1"/>
      <c r="BE96" s="1"/>
      <c r="BF96" s="1"/>
      <c r="BG96" s="1"/>
    </row>
    <row r="97" spans="42:59">
      <c r="AP97" s="1"/>
      <c r="AQ97" s="1"/>
      <c r="AR97" s="1"/>
      <c r="AS97" s="1"/>
      <c r="AT97" s="1"/>
      <c r="AU97" s="1"/>
      <c r="AV97" s="1"/>
      <c r="AW97" s="1"/>
      <c r="AX97" s="1"/>
      <c r="AY97" s="1"/>
      <c r="AZ97" s="1"/>
      <c r="BA97" s="1"/>
      <c r="BB97" s="1"/>
      <c r="BC97" s="1"/>
      <c r="BD97" s="1"/>
      <c r="BE97" s="1"/>
      <c r="BF97" s="1"/>
      <c r="BG97" s="1"/>
    </row>
    <row r="98" spans="42:59">
      <c r="AP98" s="1"/>
      <c r="AQ98" s="1"/>
      <c r="AR98" s="1"/>
      <c r="AS98" s="1"/>
      <c r="AT98" s="1"/>
      <c r="AU98" s="1"/>
      <c r="AV98" s="1"/>
      <c r="AW98" s="1"/>
      <c r="AX98" s="1"/>
      <c r="AY98" s="1"/>
      <c r="AZ98" s="1"/>
      <c r="BA98" s="1"/>
      <c r="BB98" s="1"/>
      <c r="BC98" s="1"/>
      <c r="BD98" s="1"/>
      <c r="BE98" s="1"/>
      <c r="BF98" s="1"/>
      <c r="BG98" s="1"/>
    </row>
    <row r="99" spans="42:59">
      <c r="AP99" s="1"/>
      <c r="AQ99" s="1"/>
      <c r="AR99" s="1"/>
      <c r="AS99" s="1"/>
      <c r="AT99" s="1"/>
      <c r="AU99" s="1"/>
      <c r="AV99" s="1"/>
      <c r="AW99" s="1"/>
      <c r="AX99" s="1"/>
      <c r="AY99" s="1"/>
      <c r="AZ99" s="1"/>
      <c r="BA99" s="1"/>
      <c r="BB99" s="1"/>
      <c r="BC99" s="1"/>
      <c r="BD99" s="1"/>
      <c r="BE99" s="1"/>
      <c r="BF99" s="1"/>
      <c r="BG99" s="1"/>
    </row>
    <row r="100" spans="42:59">
      <c r="AP100" s="1"/>
      <c r="AQ100" s="1"/>
      <c r="AR100" s="1"/>
      <c r="AS100" s="1"/>
      <c r="AT100" s="1"/>
      <c r="AU100" s="1"/>
      <c r="AV100" s="1"/>
      <c r="AW100" s="1"/>
      <c r="AX100" s="1"/>
      <c r="AY100" s="1"/>
      <c r="AZ100" s="1"/>
      <c r="BA100" s="1"/>
      <c r="BB100" s="1"/>
      <c r="BC100" s="1"/>
      <c r="BD100" s="1"/>
      <c r="BE100" s="1"/>
      <c r="BF100" s="1"/>
      <c r="BG100" s="1"/>
    </row>
    <row r="101" spans="42:59">
      <c r="AP101" s="1"/>
      <c r="AQ101" s="1"/>
      <c r="AR101" s="1"/>
      <c r="AS101" s="1"/>
      <c r="AT101" s="1"/>
      <c r="AU101" s="1"/>
      <c r="AV101" s="1"/>
      <c r="AW101" s="1"/>
      <c r="AX101" s="1"/>
      <c r="AY101" s="1"/>
      <c r="AZ101" s="1"/>
      <c r="BA101" s="1"/>
      <c r="BB101" s="1"/>
      <c r="BC101" s="1"/>
      <c r="BD101" s="1"/>
      <c r="BE101" s="1"/>
      <c r="BF101" s="1"/>
      <c r="BG101" s="1"/>
    </row>
  </sheetData>
  <sheetProtection password="9AEC" sheet="1" objects="1" scenarios="1"/>
  <mergeCells count="30">
    <mergeCell ref="A32:AA49"/>
    <mergeCell ref="A31:C31"/>
    <mergeCell ref="K7:M7"/>
    <mergeCell ref="K8:M8"/>
    <mergeCell ref="K9:M9"/>
    <mergeCell ref="D9:F9"/>
    <mergeCell ref="D7:F7"/>
    <mergeCell ref="D8:F8"/>
    <mergeCell ref="P10:P31"/>
    <mergeCell ref="W10:W31"/>
    <mergeCell ref="X6:AA31"/>
    <mergeCell ref="R7:T7"/>
    <mergeCell ref="R8:T8"/>
    <mergeCell ref="R9:T9"/>
    <mergeCell ref="A1:H1"/>
    <mergeCell ref="A2:C30"/>
    <mergeCell ref="D2:I5"/>
    <mergeCell ref="K3:K5"/>
    <mergeCell ref="T1:Y5"/>
    <mergeCell ref="S2:S5"/>
    <mergeCell ref="R3:R5"/>
    <mergeCell ref="R6:T6"/>
    <mergeCell ref="K1:R1"/>
    <mergeCell ref="K2:R2"/>
    <mergeCell ref="I10:I31"/>
    <mergeCell ref="D6:F6"/>
    <mergeCell ref="M4:O4"/>
    <mergeCell ref="M3:O3"/>
    <mergeCell ref="M5:O5"/>
    <mergeCell ref="K6:M6"/>
  </mergeCells>
  <hyperlinks>
    <hyperlink ref="K2" r:id="rId1"/>
  </hyperlinks>
  <pageMargins left="0.7" right="0.7" top="0.75" bottom="0.75" header="0.3" footer="0.3"/>
  <pageSetup paperSize="9"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sheetPr>
    <tabColor rgb="FFFF0000"/>
  </sheetPr>
  <dimension ref="A1:V65"/>
  <sheetViews>
    <sheetView workbookViewId="0">
      <pane ySplit="13" topLeftCell="A22" activePane="bottomLeft" state="frozenSplit"/>
      <selection pane="bottomLeft" activeCell="B1" sqref="B1:I2"/>
    </sheetView>
  </sheetViews>
  <sheetFormatPr defaultRowHeight="12.75"/>
  <cols>
    <col min="1" max="1" width="11.140625" style="2" customWidth="1"/>
    <col min="2" max="5" width="9.7109375" style="2" customWidth="1"/>
    <col min="6" max="6" width="9.5703125" style="2" customWidth="1"/>
    <col min="7" max="7" width="9.7109375" style="2" customWidth="1"/>
    <col min="8" max="8" width="10.140625" style="2" customWidth="1"/>
    <col min="9" max="9" width="9" style="2" customWidth="1"/>
    <col min="10" max="12" width="11.42578125" style="2" hidden="1" customWidth="1"/>
    <col min="13" max="15" width="0" style="2" hidden="1" customWidth="1"/>
    <col min="16" max="16" width="2.85546875" style="2" customWidth="1"/>
    <col min="17" max="19" width="9.140625" style="2"/>
    <col min="20" max="20" width="10.5703125" style="2" bestFit="1" customWidth="1"/>
    <col min="21" max="16384" width="9.140625" style="2"/>
  </cols>
  <sheetData>
    <row r="1" spans="1:21">
      <c r="B1" s="182"/>
      <c r="C1" s="182"/>
      <c r="D1" s="182"/>
      <c r="E1" s="182"/>
      <c r="F1" s="182"/>
      <c r="G1" s="182"/>
      <c r="H1" s="182"/>
      <c r="I1" s="182"/>
      <c r="P1" s="2" t="s">
        <v>40</v>
      </c>
      <c r="Q1" s="177" t="s">
        <v>41</v>
      </c>
      <c r="R1" s="177"/>
      <c r="S1" s="177"/>
      <c r="T1" s="177"/>
      <c r="U1" s="177"/>
    </row>
    <row r="2" spans="1:21" ht="12.75" customHeight="1">
      <c r="B2" s="182"/>
      <c r="C2" s="182"/>
      <c r="D2" s="182"/>
      <c r="E2" s="182"/>
      <c r="F2" s="182"/>
      <c r="G2" s="182"/>
      <c r="H2" s="182"/>
      <c r="I2" s="182"/>
      <c r="Q2" s="162" t="s">
        <v>42</v>
      </c>
      <c r="R2" s="162"/>
      <c r="S2" s="162"/>
      <c r="T2" s="162"/>
      <c r="U2" s="162"/>
    </row>
    <row r="3" spans="1:21" ht="5.25" customHeight="1">
      <c r="B3" s="26"/>
      <c r="C3" s="26"/>
      <c r="D3" s="26"/>
      <c r="E3" s="26"/>
      <c r="F3" s="26"/>
      <c r="G3" s="26"/>
      <c r="H3" s="26"/>
      <c r="I3" s="26"/>
      <c r="Q3" s="162"/>
      <c r="R3" s="162"/>
      <c r="S3" s="162"/>
      <c r="T3" s="162"/>
      <c r="U3" s="162"/>
    </row>
    <row r="4" spans="1:21" ht="20.25" customHeight="1">
      <c r="A4" s="179" t="s">
        <v>43</v>
      </c>
      <c r="B4" s="180"/>
      <c r="C4" s="180"/>
      <c r="D4" s="181" t="s">
        <v>44</v>
      </c>
      <c r="E4" s="181"/>
      <c r="F4" s="181"/>
      <c r="G4" s="181"/>
      <c r="H4" s="181"/>
      <c r="I4" s="181"/>
      <c r="Q4" s="162"/>
      <c r="R4" s="162"/>
      <c r="S4" s="162"/>
      <c r="T4" s="162"/>
      <c r="U4" s="162"/>
    </row>
    <row r="5" spans="1:21" ht="9" hidden="1" customHeight="1">
      <c r="A5" s="32"/>
      <c r="B5" s="32"/>
      <c r="C5" s="32"/>
      <c r="D5" s="31"/>
      <c r="E5" s="31"/>
      <c r="F5" s="31"/>
      <c r="G5" s="31"/>
      <c r="H5" s="31"/>
      <c r="I5" s="31"/>
      <c r="Q5" s="162"/>
      <c r="R5" s="162"/>
      <c r="S5" s="162"/>
      <c r="T5" s="162"/>
      <c r="U5" s="162"/>
    </row>
    <row r="6" spans="1:21" ht="14.25" customHeight="1">
      <c r="A6" s="178" t="s">
        <v>45</v>
      </c>
      <c r="B6" s="178"/>
      <c r="C6" s="178"/>
      <c r="D6" s="178"/>
      <c r="E6" s="178"/>
      <c r="F6" s="178"/>
      <c r="G6" s="178"/>
      <c r="H6" s="178"/>
      <c r="I6" s="178"/>
      <c r="Q6" s="162"/>
      <c r="R6" s="162"/>
      <c r="S6" s="162"/>
      <c r="T6" s="162"/>
      <c r="U6" s="162"/>
    </row>
    <row r="7" spans="1:21" ht="14.25" hidden="1" customHeight="1">
      <c r="A7" s="30"/>
      <c r="B7" s="30"/>
      <c r="C7" s="56"/>
      <c r="D7" s="56"/>
      <c r="E7" s="56"/>
      <c r="F7" s="56"/>
      <c r="G7" s="56"/>
      <c r="H7" s="30"/>
      <c r="I7" s="30"/>
      <c r="Q7" s="29"/>
      <c r="R7" s="29"/>
      <c r="S7" s="29"/>
      <c r="T7" s="29"/>
      <c r="U7" s="29"/>
    </row>
    <row r="8" spans="1:21" ht="15" customHeight="1">
      <c r="A8" s="171" t="s">
        <v>46</v>
      </c>
      <c r="B8" s="172"/>
      <c r="C8" s="175" t="s">
        <v>47</v>
      </c>
      <c r="D8" s="176"/>
      <c r="E8" s="28" t="e">
        <f>C48/B48</f>
        <v>#DIV/0!</v>
      </c>
      <c r="F8" s="170" t="e">
        <f>IF(E8&lt;0.1851,"İYİ GİDİYOR","DİKKAT HABER VERİNİZ")</f>
        <v>#DIV/0!</v>
      </c>
      <c r="G8" s="170"/>
      <c r="H8" s="168" t="s">
        <v>48</v>
      </c>
      <c r="I8" s="169"/>
      <c r="Q8" s="153" t="s">
        <v>49</v>
      </c>
      <c r="R8" s="153"/>
      <c r="S8" s="153"/>
      <c r="T8" s="153"/>
      <c r="U8" s="153"/>
    </row>
    <row r="9" spans="1:21" ht="15.75" customHeight="1">
      <c r="A9" s="173"/>
      <c r="B9" s="174"/>
      <c r="C9" s="175" t="s">
        <v>50</v>
      </c>
      <c r="D9" s="176"/>
      <c r="E9" s="28" t="e">
        <f>D48/B48</f>
        <v>#DIV/0!</v>
      </c>
      <c r="F9" s="170" t="e">
        <f>IF(E9&lt;0.1351,"İYİ GİDİYOR","DİKKAT HABER VERİNİZ")</f>
        <v>#DIV/0!</v>
      </c>
      <c r="G9" s="170"/>
      <c r="H9" s="163">
        <v>40050</v>
      </c>
      <c r="I9" s="164"/>
      <c r="Q9" s="153"/>
      <c r="R9" s="153"/>
      <c r="S9" s="153"/>
      <c r="T9" s="153"/>
      <c r="U9" s="153"/>
    </row>
    <row r="10" spans="1:21" ht="4.5" hidden="1" customHeight="1">
      <c r="A10" s="27"/>
      <c r="B10" s="27"/>
      <c r="C10" s="26"/>
      <c r="D10" s="26"/>
      <c r="E10" s="25"/>
      <c r="F10" s="24"/>
      <c r="G10" s="24"/>
      <c r="H10" s="23"/>
      <c r="I10" s="23"/>
      <c r="Q10" s="153"/>
      <c r="R10" s="153"/>
      <c r="S10" s="153"/>
      <c r="T10" s="153"/>
      <c r="U10" s="153"/>
    </row>
    <row r="11" spans="1:21" ht="15.75" customHeight="1">
      <c r="A11" s="18" t="s">
        <v>51</v>
      </c>
      <c r="B11" s="22" t="s">
        <v>52</v>
      </c>
      <c r="C11" s="21" t="s">
        <v>53</v>
      </c>
      <c r="D11" s="21" t="s">
        <v>54</v>
      </c>
      <c r="E11" s="160" t="s">
        <v>55</v>
      </c>
      <c r="F11" s="161"/>
      <c r="G11" s="161"/>
      <c r="H11" s="20"/>
      <c r="I11" s="19"/>
      <c r="J11" s="3"/>
      <c r="K11" s="3"/>
      <c r="L11" s="3"/>
      <c r="M11" s="3"/>
      <c r="N11" s="3"/>
      <c r="O11" s="3"/>
      <c r="P11" s="3"/>
      <c r="Q11" s="153"/>
      <c r="R11" s="153"/>
      <c r="S11" s="153"/>
      <c r="T11" s="153"/>
      <c r="U11" s="153"/>
    </row>
    <row r="12" spans="1:21" ht="12.75" customHeight="1" thickBot="1">
      <c r="A12" s="18" t="s">
        <v>56</v>
      </c>
      <c r="B12" s="60" t="s">
        <v>57</v>
      </c>
      <c r="C12" s="60" t="s">
        <v>58</v>
      </c>
      <c r="D12" s="60" t="s">
        <v>59</v>
      </c>
      <c r="E12" s="165" t="s">
        <v>60</v>
      </c>
      <c r="F12" s="165"/>
      <c r="G12" s="17">
        <v>1</v>
      </c>
      <c r="H12" s="166" t="s">
        <v>61</v>
      </c>
      <c r="I12" s="167"/>
      <c r="J12" s="3" t="s">
        <v>62</v>
      </c>
      <c r="K12" s="3" t="s">
        <v>63</v>
      </c>
      <c r="L12" s="3" t="s">
        <v>64</v>
      </c>
      <c r="M12" s="3"/>
      <c r="N12" s="3"/>
      <c r="O12" s="3"/>
      <c r="P12" s="3"/>
      <c r="Q12" s="153"/>
      <c r="R12" s="153"/>
      <c r="S12" s="153"/>
      <c r="T12" s="153"/>
      <c r="U12" s="153"/>
    </row>
    <row r="13" spans="1:21" ht="15" customHeight="1" thickBot="1">
      <c r="A13" s="59" t="s">
        <v>65</v>
      </c>
      <c r="B13" s="72"/>
      <c r="C13" s="62"/>
      <c r="D13" s="67"/>
      <c r="E13" s="63" t="s">
        <v>66</v>
      </c>
      <c r="F13" s="16" t="s">
        <v>67</v>
      </c>
      <c r="G13" s="16" t="s">
        <v>68</v>
      </c>
      <c r="H13" s="16" t="s">
        <v>58</v>
      </c>
      <c r="I13" s="16" t="s">
        <v>59</v>
      </c>
      <c r="J13" s="3">
        <f>B13</f>
        <v>0</v>
      </c>
      <c r="K13" s="3">
        <f>C13</f>
        <v>0</v>
      </c>
      <c r="L13" s="3">
        <f>D13</f>
        <v>0</v>
      </c>
      <c r="M13" s="3" t="s">
        <v>69</v>
      </c>
      <c r="N13" s="3" t="s">
        <v>70</v>
      </c>
      <c r="O13" s="3" t="s">
        <v>71</v>
      </c>
      <c r="P13" s="3"/>
      <c r="Q13" s="153"/>
      <c r="R13" s="153"/>
      <c r="S13" s="153"/>
      <c r="T13" s="153"/>
      <c r="U13" s="153"/>
    </row>
    <row r="14" spans="1:21" ht="12.75" customHeight="1">
      <c r="A14" s="64">
        <v>1</v>
      </c>
      <c r="B14" s="73"/>
      <c r="C14" s="61"/>
      <c r="D14" s="68"/>
      <c r="E14" s="71">
        <f>M14*G12</f>
        <v>0</v>
      </c>
      <c r="F14" s="70">
        <f>N14*G12</f>
        <v>0</v>
      </c>
      <c r="G14" s="66">
        <f>O14*G12</f>
        <v>0</v>
      </c>
      <c r="H14" s="6" t="str">
        <f t="shared" ref="H14:H44" si="0">IF(E14&gt;0,F14/E14,"YOK")</f>
        <v>YOK</v>
      </c>
      <c r="I14" s="5" t="str">
        <f t="shared" ref="I14:I44" si="1">IF(E14&gt;0,G14/E14,"YOK")</f>
        <v>YOK</v>
      </c>
      <c r="J14" s="3">
        <f t="shared" ref="J14:J44" si="2">IF(B14=0,J13+0,B14)</f>
        <v>0</v>
      </c>
      <c r="K14" s="3">
        <f t="shared" ref="K14:K44" si="3">IF(C14=0,K13+0,C14)</f>
        <v>0</v>
      </c>
      <c r="L14" s="3">
        <f t="shared" ref="L14:L44" si="4">IF(D14=0,L13+0,D14)</f>
        <v>0</v>
      </c>
      <c r="M14" s="3">
        <f t="shared" ref="M14:M44" si="5">J14-J13</f>
        <v>0</v>
      </c>
      <c r="N14" s="3">
        <f t="shared" ref="N14:N44" si="6">K14-K13</f>
        <v>0</v>
      </c>
      <c r="O14" s="3">
        <f t="shared" ref="O14:O44" si="7">L14-L13</f>
        <v>0</v>
      </c>
      <c r="P14" s="3"/>
      <c r="Q14" s="153" t="s">
        <v>72</v>
      </c>
      <c r="R14" s="153"/>
      <c r="S14" s="153"/>
      <c r="T14" s="153"/>
      <c r="U14" s="153"/>
    </row>
    <row r="15" spans="1:21">
      <c r="A15" s="64">
        <v>2</v>
      </c>
      <c r="B15" s="74"/>
      <c r="C15" s="58"/>
      <c r="D15" s="69"/>
      <c r="E15" s="71">
        <f>M15*G12</f>
        <v>0</v>
      </c>
      <c r="F15" s="70">
        <f>N15*G12</f>
        <v>0</v>
      </c>
      <c r="G15" s="66">
        <f>O15*G12</f>
        <v>0</v>
      </c>
      <c r="H15" s="6" t="str">
        <f t="shared" si="0"/>
        <v>YOK</v>
      </c>
      <c r="I15" s="5" t="str">
        <f t="shared" si="1"/>
        <v>YOK</v>
      </c>
      <c r="J15" s="3">
        <f t="shared" si="2"/>
        <v>0</v>
      </c>
      <c r="K15" s="3">
        <f t="shared" si="3"/>
        <v>0</v>
      </c>
      <c r="L15" s="3">
        <f t="shared" si="4"/>
        <v>0</v>
      </c>
      <c r="M15" s="3">
        <f t="shared" si="5"/>
        <v>0</v>
      </c>
      <c r="N15" s="3">
        <f t="shared" si="6"/>
        <v>0</v>
      </c>
      <c r="O15" s="3">
        <f t="shared" si="7"/>
        <v>0</v>
      </c>
      <c r="P15" s="3"/>
      <c r="Q15" s="153"/>
      <c r="R15" s="153"/>
      <c r="S15" s="153"/>
      <c r="T15" s="153"/>
      <c r="U15" s="153"/>
    </row>
    <row r="16" spans="1:21">
      <c r="A16" s="64">
        <v>3</v>
      </c>
      <c r="B16" s="74"/>
      <c r="C16" s="58"/>
      <c r="D16" s="69"/>
      <c r="E16" s="71">
        <f>M16*G12</f>
        <v>0</v>
      </c>
      <c r="F16" s="70">
        <f>N16*G12</f>
        <v>0</v>
      </c>
      <c r="G16" s="66">
        <f>O16*G12</f>
        <v>0</v>
      </c>
      <c r="H16" s="6" t="str">
        <f t="shared" si="0"/>
        <v>YOK</v>
      </c>
      <c r="I16" s="5" t="str">
        <f t="shared" si="1"/>
        <v>YOK</v>
      </c>
      <c r="J16" s="3">
        <f t="shared" si="2"/>
        <v>0</v>
      </c>
      <c r="K16" s="3">
        <f t="shared" si="3"/>
        <v>0</v>
      </c>
      <c r="L16" s="3">
        <f t="shared" si="4"/>
        <v>0</v>
      </c>
      <c r="M16" s="3">
        <f t="shared" si="5"/>
        <v>0</v>
      </c>
      <c r="N16" s="3">
        <f t="shared" si="6"/>
        <v>0</v>
      </c>
      <c r="O16" s="3">
        <f t="shared" si="7"/>
        <v>0</v>
      </c>
      <c r="P16" s="3"/>
      <c r="Q16" s="153"/>
      <c r="R16" s="153"/>
      <c r="S16" s="153"/>
      <c r="T16" s="153"/>
      <c r="U16" s="153"/>
    </row>
    <row r="17" spans="1:21">
      <c r="A17" s="64">
        <v>4</v>
      </c>
      <c r="B17" s="74"/>
      <c r="C17" s="58"/>
      <c r="D17" s="69"/>
      <c r="E17" s="71">
        <f>M17*G12</f>
        <v>0</v>
      </c>
      <c r="F17" s="70">
        <f>N17*G12</f>
        <v>0</v>
      </c>
      <c r="G17" s="66">
        <f>O17*G12</f>
        <v>0</v>
      </c>
      <c r="H17" s="6" t="str">
        <f t="shared" si="0"/>
        <v>YOK</v>
      </c>
      <c r="I17" s="5" t="str">
        <f t="shared" si="1"/>
        <v>YOK</v>
      </c>
      <c r="J17" s="3">
        <f t="shared" si="2"/>
        <v>0</v>
      </c>
      <c r="K17" s="3">
        <f t="shared" si="3"/>
        <v>0</v>
      </c>
      <c r="L17" s="3">
        <f t="shared" si="4"/>
        <v>0</v>
      </c>
      <c r="M17" s="3">
        <f t="shared" si="5"/>
        <v>0</v>
      </c>
      <c r="N17" s="3">
        <f t="shared" si="6"/>
        <v>0</v>
      </c>
      <c r="O17" s="3">
        <f t="shared" si="7"/>
        <v>0</v>
      </c>
      <c r="P17" s="3"/>
      <c r="Q17" s="153"/>
      <c r="R17" s="153"/>
      <c r="S17" s="153"/>
      <c r="T17" s="153"/>
      <c r="U17" s="153"/>
    </row>
    <row r="18" spans="1:21">
      <c r="A18" s="64">
        <v>5</v>
      </c>
      <c r="B18" s="74"/>
      <c r="C18" s="58"/>
      <c r="D18" s="69"/>
      <c r="E18" s="71">
        <f>M18*G12</f>
        <v>0</v>
      </c>
      <c r="F18" s="70">
        <f>N18*G12</f>
        <v>0</v>
      </c>
      <c r="G18" s="66">
        <f>O18*G12</f>
        <v>0</v>
      </c>
      <c r="H18" s="6" t="str">
        <f t="shared" si="0"/>
        <v>YOK</v>
      </c>
      <c r="I18" s="5" t="str">
        <f t="shared" si="1"/>
        <v>YOK</v>
      </c>
      <c r="J18" s="3">
        <f t="shared" si="2"/>
        <v>0</v>
      </c>
      <c r="K18" s="3">
        <f t="shared" si="3"/>
        <v>0</v>
      </c>
      <c r="L18" s="3">
        <f t="shared" si="4"/>
        <v>0</v>
      </c>
      <c r="M18" s="3">
        <f t="shared" si="5"/>
        <v>0</v>
      </c>
      <c r="N18" s="3">
        <f t="shared" si="6"/>
        <v>0</v>
      </c>
      <c r="O18" s="3">
        <f t="shared" si="7"/>
        <v>0</v>
      </c>
      <c r="P18" s="3"/>
      <c r="Q18" s="153"/>
      <c r="R18" s="153"/>
      <c r="S18" s="153"/>
      <c r="T18" s="153"/>
      <c r="U18" s="153"/>
    </row>
    <row r="19" spans="1:21">
      <c r="A19" s="64">
        <v>6</v>
      </c>
      <c r="B19" s="74"/>
      <c r="C19" s="58"/>
      <c r="D19" s="69"/>
      <c r="E19" s="71">
        <f>M19*G12</f>
        <v>0</v>
      </c>
      <c r="F19" s="70">
        <f>N19*G12</f>
        <v>0</v>
      </c>
      <c r="G19" s="66">
        <f>O19*G12</f>
        <v>0</v>
      </c>
      <c r="H19" s="6" t="str">
        <f t="shared" si="0"/>
        <v>YOK</v>
      </c>
      <c r="I19" s="5" t="str">
        <f t="shared" si="1"/>
        <v>YOK</v>
      </c>
      <c r="J19" s="3">
        <f t="shared" si="2"/>
        <v>0</v>
      </c>
      <c r="K19" s="3">
        <f t="shared" si="3"/>
        <v>0</v>
      </c>
      <c r="L19" s="3">
        <f t="shared" si="4"/>
        <v>0</v>
      </c>
      <c r="M19" s="3">
        <f t="shared" si="5"/>
        <v>0</v>
      </c>
      <c r="N19" s="3">
        <f t="shared" si="6"/>
        <v>0</v>
      </c>
      <c r="O19" s="3">
        <f t="shared" si="7"/>
        <v>0</v>
      </c>
      <c r="P19" s="3"/>
      <c r="Q19" s="153"/>
      <c r="R19" s="153"/>
      <c r="S19" s="153"/>
      <c r="T19" s="153"/>
      <c r="U19" s="153"/>
    </row>
    <row r="20" spans="1:21">
      <c r="A20" s="64">
        <v>7</v>
      </c>
      <c r="B20" s="74"/>
      <c r="C20" s="58"/>
      <c r="D20" s="69"/>
      <c r="E20" s="71">
        <f>M20*G12</f>
        <v>0</v>
      </c>
      <c r="F20" s="70">
        <f>N20*G12</f>
        <v>0</v>
      </c>
      <c r="G20" s="66">
        <f>O20*G12</f>
        <v>0</v>
      </c>
      <c r="H20" s="6" t="str">
        <f t="shared" si="0"/>
        <v>YOK</v>
      </c>
      <c r="I20" s="5" t="str">
        <f t="shared" si="1"/>
        <v>YOK</v>
      </c>
      <c r="J20" s="3">
        <f t="shared" si="2"/>
        <v>0</v>
      </c>
      <c r="K20" s="3">
        <f t="shared" si="3"/>
        <v>0</v>
      </c>
      <c r="L20" s="3">
        <f t="shared" si="4"/>
        <v>0</v>
      </c>
      <c r="M20" s="3">
        <f t="shared" si="5"/>
        <v>0</v>
      </c>
      <c r="N20" s="3">
        <f t="shared" si="6"/>
        <v>0</v>
      </c>
      <c r="O20" s="3">
        <f t="shared" si="7"/>
        <v>0</v>
      </c>
      <c r="P20" s="3"/>
      <c r="Q20" s="153"/>
      <c r="R20" s="153"/>
      <c r="S20" s="153"/>
      <c r="T20" s="153"/>
      <c r="U20" s="153"/>
    </row>
    <row r="21" spans="1:21">
      <c r="A21" s="64">
        <v>8</v>
      </c>
      <c r="B21" s="74"/>
      <c r="C21" s="58"/>
      <c r="D21" s="69"/>
      <c r="E21" s="71">
        <f>M21*G12</f>
        <v>0</v>
      </c>
      <c r="F21" s="70">
        <f>N21*G12</f>
        <v>0</v>
      </c>
      <c r="G21" s="66">
        <f>O21*G12</f>
        <v>0</v>
      </c>
      <c r="H21" s="6" t="str">
        <f t="shared" si="0"/>
        <v>YOK</v>
      </c>
      <c r="I21" s="5" t="str">
        <f t="shared" si="1"/>
        <v>YOK</v>
      </c>
      <c r="J21" s="3">
        <f t="shared" si="2"/>
        <v>0</v>
      </c>
      <c r="K21" s="3">
        <f t="shared" si="3"/>
        <v>0</v>
      </c>
      <c r="L21" s="3">
        <f t="shared" si="4"/>
        <v>0</v>
      </c>
      <c r="M21" s="3">
        <f t="shared" si="5"/>
        <v>0</v>
      </c>
      <c r="N21" s="3">
        <f t="shared" si="6"/>
        <v>0</v>
      </c>
      <c r="O21" s="3">
        <f t="shared" si="7"/>
        <v>0</v>
      </c>
      <c r="P21" s="3"/>
    </row>
    <row r="22" spans="1:21">
      <c r="A22" s="64">
        <v>9</v>
      </c>
      <c r="B22" s="74"/>
      <c r="C22" s="58"/>
      <c r="D22" s="69"/>
      <c r="E22" s="71">
        <f>M22*G12</f>
        <v>0</v>
      </c>
      <c r="F22" s="70">
        <f>N22*G12</f>
        <v>0</v>
      </c>
      <c r="G22" s="66">
        <f>O22*G12</f>
        <v>0</v>
      </c>
      <c r="H22" s="6" t="str">
        <f t="shared" si="0"/>
        <v>YOK</v>
      </c>
      <c r="I22" s="5" t="str">
        <f t="shared" si="1"/>
        <v>YOK</v>
      </c>
      <c r="J22" s="3">
        <f t="shared" si="2"/>
        <v>0</v>
      </c>
      <c r="K22" s="3">
        <f t="shared" si="3"/>
        <v>0</v>
      </c>
      <c r="L22" s="3">
        <f t="shared" si="4"/>
        <v>0</v>
      </c>
      <c r="M22" s="3">
        <f t="shared" si="5"/>
        <v>0</v>
      </c>
      <c r="N22" s="3">
        <f t="shared" si="6"/>
        <v>0</v>
      </c>
      <c r="O22" s="3">
        <f t="shared" si="7"/>
        <v>0</v>
      </c>
      <c r="P22" s="3"/>
      <c r="Q22" s="158" t="s">
        <v>73</v>
      </c>
      <c r="R22" s="159"/>
      <c r="S22" s="159"/>
      <c r="T22" s="159"/>
      <c r="U22" s="159"/>
    </row>
    <row r="23" spans="1:21">
      <c r="A23" s="64">
        <v>10</v>
      </c>
      <c r="B23" s="74"/>
      <c r="C23" s="58"/>
      <c r="D23" s="69"/>
      <c r="E23" s="71">
        <f>M23*G12</f>
        <v>0</v>
      </c>
      <c r="F23" s="70">
        <f>N23*G12</f>
        <v>0</v>
      </c>
      <c r="G23" s="66">
        <f>O23*G12</f>
        <v>0</v>
      </c>
      <c r="H23" s="6" t="str">
        <f t="shared" si="0"/>
        <v>YOK</v>
      </c>
      <c r="I23" s="5" t="str">
        <f t="shared" si="1"/>
        <v>YOK</v>
      </c>
      <c r="J23" s="3">
        <f t="shared" si="2"/>
        <v>0</v>
      </c>
      <c r="K23" s="3">
        <f t="shared" si="3"/>
        <v>0</v>
      </c>
      <c r="L23" s="3">
        <f t="shared" si="4"/>
        <v>0</v>
      </c>
      <c r="M23" s="3">
        <f t="shared" si="5"/>
        <v>0</v>
      </c>
      <c r="N23" s="3">
        <f t="shared" si="6"/>
        <v>0</v>
      </c>
      <c r="O23" s="3">
        <f t="shared" si="7"/>
        <v>0</v>
      </c>
      <c r="P23" s="3"/>
      <c r="Q23" s="159"/>
      <c r="R23" s="159"/>
      <c r="S23" s="159"/>
      <c r="T23" s="159"/>
      <c r="U23" s="159"/>
    </row>
    <row r="24" spans="1:21">
      <c r="A24" s="64">
        <v>11</v>
      </c>
      <c r="B24" s="74"/>
      <c r="C24" s="58"/>
      <c r="D24" s="69"/>
      <c r="E24" s="71">
        <f>M24*G12</f>
        <v>0</v>
      </c>
      <c r="F24" s="70">
        <f>N24*G12</f>
        <v>0</v>
      </c>
      <c r="G24" s="66">
        <f>O24*G12</f>
        <v>0</v>
      </c>
      <c r="H24" s="6" t="str">
        <f t="shared" si="0"/>
        <v>YOK</v>
      </c>
      <c r="I24" s="5" t="str">
        <f t="shared" si="1"/>
        <v>YOK</v>
      </c>
      <c r="J24" s="3">
        <f t="shared" si="2"/>
        <v>0</v>
      </c>
      <c r="K24" s="3">
        <f t="shared" si="3"/>
        <v>0</v>
      </c>
      <c r="L24" s="3">
        <f t="shared" si="4"/>
        <v>0</v>
      </c>
      <c r="M24" s="3">
        <f t="shared" si="5"/>
        <v>0</v>
      </c>
      <c r="N24" s="3">
        <f t="shared" si="6"/>
        <v>0</v>
      </c>
      <c r="O24" s="3">
        <f t="shared" si="7"/>
        <v>0</v>
      </c>
      <c r="P24" s="3"/>
    </row>
    <row r="25" spans="1:21" ht="12.75" customHeight="1">
      <c r="A25" s="64">
        <v>12</v>
      </c>
      <c r="B25" s="74"/>
      <c r="C25" s="58"/>
      <c r="D25" s="69"/>
      <c r="E25" s="71">
        <f>M25*G12</f>
        <v>0</v>
      </c>
      <c r="F25" s="70">
        <f>N25*G12</f>
        <v>0</v>
      </c>
      <c r="G25" s="66">
        <f>O25*G12</f>
        <v>0</v>
      </c>
      <c r="H25" s="6" t="str">
        <f t="shared" si="0"/>
        <v>YOK</v>
      </c>
      <c r="I25" s="5" t="str">
        <f t="shared" si="1"/>
        <v>YOK</v>
      </c>
      <c r="J25" s="3">
        <f t="shared" si="2"/>
        <v>0</v>
      </c>
      <c r="K25" s="3">
        <f t="shared" si="3"/>
        <v>0</v>
      </c>
      <c r="L25" s="3">
        <f t="shared" si="4"/>
        <v>0</v>
      </c>
      <c r="M25" s="3">
        <f t="shared" si="5"/>
        <v>0</v>
      </c>
      <c r="N25" s="3">
        <f t="shared" si="6"/>
        <v>0</v>
      </c>
      <c r="O25" s="3">
        <f t="shared" si="7"/>
        <v>0</v>
      </c>
      <c r="P25" s="3"/>
      <c r="Q25" s="153" t="s">
        <v>74</v>
      </c>
      <c r="R25" s="153"/>
      <c r="S25" s="153"/>
      <c r="T25" s="153"/>
      <c r="U25" s="153"/>
    </row>
    <row r="26" spans="1:21">
      <c r="A26" s="64">
        <v>13</v>
      </c>
      <c r="B26" s="74"/>
      <c r="C26" s="58"/>
      <c r="D26" s="69"/>
      <c r="E26" s="71">
        <f>M26*G12</f>
        <v>0</v>
      </c>
      <c r="F26" s="70">
        <f>N26*G12</f>
        <v>0</v>
      </c>
      <c r="G26" s="66">
        <f>O26*G12</f>
        <v>0</v>
      </c>
      <c r="H26" s="6" t="str">
        <f t="shared" si="0"/>
        <v>YOK</v>
      </c>
      <c r="I26" s="5" t="str">
        <f t="shared" si="1"/>
        <v>YOK</v>
      </c>
      <c r="J26" s="3">
        <f t="shared" si="2"/>
        <v>0</v>
      </c>
      <c r="K26" s="3">
        <f t="shared" si="3"/>
        <v>0</v>
      </c>
      <c r="L26" s="3">
        <f t="shared" si="4"/>
        <v>0</v>
      </c>
      <c r="M26" s="3">
        <f t="shared" si="5"/>
        <v>0</v>
      </c>
      <c r="N26" s="3">
        <f t="shared" si="6"/>
        <v>0</v>
      </c>
      <c r="O26" s="3">
        <f t="shared" si="7"/>
        <v>0</v>
      </c>
      <c r="P26" s="3"/>
      <c r="Q26" s="153"/>
      <c r="R26" s="153"/>
      <c r="S26" s="153"/>
      <c r="T26" s="153"/>
      <c r="U26" s="153"/>
    </row>
    <row r="27" spans="1:21">
      <c r="A27" s="64">
        <v>14</v>
      </c>
      <c r="B27" s="74"/>
      <c r="C27" s="58"/>
      <c r="D27" s="69"/>
      <c r="E27" s="71">
        <f>M27*G12</f>
        <v>0</v>
      </c>
      <c r="F27" s="70">
        <f>N27*G12</f>
        <v>0</v>
      </c>
      <c r="G27" s="66">
        <f>O27*G12</f>
        <v>0</v>
      </c>
      <c r="H27" s="6" t="str">
        <f t="shared" si="0"/>
        <v>YOK</v>
      </c>
      <c r="I27" s="5" t="str">
        <f t="shared" si="1"/>
        <v>YOK</v>
      </c>
      <c r="J27" s="3">
        <f t="shared" si="2"/>
        <v>0</v>
      </c>
      <c r="K27" s="3">
        <f t="shared" si="3"/>
        <v>0</v>
      </c>
      <c r="L27" s="3">
        <f t="shared" si="4"/>
        <v>0</v>
      </c>
      <c r="M27" s="3">
        <f t="shared" si="5"/>
        <v>0</v>
      </c>
      <c r="N27" s="3">
        <f t="shared" si="6"/>
        <v>0</v>
      </c>
      <c r="O27" s="3">
        <f t="shared" si="7"/>
        <v>0</v>
      </c>
      <c r="P27" s="3"/>
      <c r="Q27" s="153"/>
      <c r="R27" s="153"/>
      <c r="S27" s="153"/>
      <c r="T27" s="153"/>
      <c r="U27" s="153"/>
    </row>
    <row r="28" spans="1:21">
      <c r="A28" s="64">
        <v>15</v>
      </c>
      <c r="B28" s="74"/>
      <c r="C28" s="58"/>
      <c r="D28" s="69"/>
      <c r="E28" s="71">
        <f>M28*G12</f>
        <v>0</v>
      </c>
      <c r="F28" s="70">
        <f>N28*G12</f>
        <v>0</v>
      </c>
      <c r="G28" s="66">
        <f>O28*G12</f>
        <v>0</v>
      </c>
      <c r="H28" s="6" t="str">
        <f t="shared" si="0"/>
        <v>YOK</v>
      </c>
      <c r="I28" s="5" t="str">
        <f t="shared" si="1"/>
        <v>YOK</v>
      </c>
      <c r="J28" s="3">
        <f t="shared" si="2"/>
        <v>0</v>
      </c>
      <c r="K28" s="3">
        <f t="shared" si="3"/>
        <v>0</v>
      </c>
      <c r="L28" s="3">
        <f t="shared" si="4"/>
        <v>0</v>
      </c>
      <c r="M28" s="3">
        <f t="shared" si="5"/>
        <v>0</v>
      </c>
      <c r="N28" s="3">
        <f t="shared" si="6"/>
        <v>0</v>
      </c>
      <c r="O28" s="3">
        <f t="shared" si="7"/>
        <v>0</v>
      </c>
      <c r="P28" s="3"/>
      <c r="Q28" s="156" t="s">
        <v>75</v>
      </c>
      <c r="R28" s="156"/>
      <c r="S28" s="156"/>
      <c r="T28" s="156"/>
      <c r="U28" s="156"/>
    </row>
    <row r="29" spans="1:21">
      <c r="A29" s="64">
        <v>16</v>
      </c>
      <c r="B29" s="74"/>
      <c r="C29" s="58"/>
      <c r="D29" s="69"/>
      <c r="E29" s="71">
        <f>M29*G12</f>
        <v>0</v>
      </c>
      <c r="F29" s="70">
        <f>N29*G12</f>
        <v>0</v>
      </c>
      <c r="G29" s="66">
        <f>O29*G12</f>
        <v>0</v>
      </c>
      <c r="H29" s="6" t="str">
        <f t="shared" si="0"/>
        <v>YOK</v>
      </c>
      <c r="I29" s="5" t="str">
        <f t="shared" si="1"/>
        <v>YOK</v>
      </c>
      <c r="J29" s="3">
        <f t="shared" si="2"/>
        <v>0</v>
      </c>
      <c r="K29" s="3">
        <f t="shared" si="3"/>
        <v>0</v>
      </c>
      <c r="L29" s="3">
        <f t="shared" si="4"/>
        <v>0</v>
      </c>
      <c r="M29" s="3">
        <f t="shared" si="5"/>
        <v>0</v>
      </c>
      <c r="N29" s="3">
        <f t="shared" si="6"/>
        <v>0</v>
      </c>
      <c r="O29" s="3">
        <f t="shared" si="7"/>
        <v>0</v>
      </c>
      <c r="P29" s="3"/>
      <c r="Q29" s="157" t="s">
        <v>76</v>
      </c>
      <c r="R29" s="157"/>
      <c r="S29" s="157"/>
      <c r="T29" s="157" t="s">
        <v>77</v>
      </c>
      <c r="U29" s="157"/>
    </row>
    <row r="30" spans="1:21">
      <c r="A30" s="64">
        <v>17</v>
      </c>
      <c r="B30" s="74"/>
      <c r="C30" s="58"/>
      <c r="D30" s="69"/>
      <c r="E30" s="71">
        <f>M30*G12</f>
        <v>0</v>
      </c>
      <c r="F30" s="70">
        <f>N30*G12</f>
        <v>0</v>
      </c>
      <c r="G30" s="66">
        <f>O30*G12</f>
        <v>0</v>
      </c>
      <c r="H30" s="6" t="str">
        <f t="shared" si="0"/>
        <v>YOK</v>
      </c>
      <c r="I30" s="5" t="str">
        <f t="shared" si="1"/>
        <v>YOK</v>
      </c>
      <c r="J30" s="3">
        <f t="shared" si="2"/>
        <v>0</v>
      </c>
      <c r="K30" s="3">
        <f t="shared" si="3"/>
        <v>0</v>
      </c>
      <c r="L30" s="3">
        <f t="shared" si="4"/>
        <v>0</v>
      </c>
      <c r="M30" s="3">
        <f t="shared" si="5"/>
        <v>0</v>
      </c>
      <c r="N30" s="3">
        <f t="shared" si="6"/>
        <v>0</v>
      </c>
      <c r="O30" s="3">
        <f t="shared" si="7"/>
        <v>0</v>
      </c>
      <c r="P30" s="3"/>
      <c r="Q30" s="15" t="s">
        <v>57</v>
      </c>
      <c r="R30" s="15" t="s">
        <v>58</v>
      </c>
      <c r="S30" s="15" t="s">
        <v>59</v>
      </c>
      <c r="T30" s="15" t="s">
        <v>58</v>
      </c>
      <c r="U30" s="15" t="s">
        <v>59</v>
      </c>
    </row>
    <row r="31" spans="1:21">
      <c r="A31" s="64">
        <v>18</v>
      </c>
      <c r="B31" s="74"/>
      <c r="C31" s="58"/>
      <c r="D31" s="69"/>
      <c r="E31" s="71">
        <f>M31*G12</f>
        <v>0</v>
      </c>
      <c r="F31" s="70">
        <f>N31*G12</f>
        <v>0</v>
      </c>
      <c r="G31" s="66">
        <f>O31*G12</f>
        <v>0</v>
      </c>
      <c r="H31" s="6" t="str">
        <f t="shared" si="0"/>
        <v>YOK</v>
      </c>
      <c r="I31" s="5" t="str">
        <f t="shared" si="1"/>
        <v>YOK</v>
      </c>
      <c r="J31" s="3">
        <f t="shared" si="2"/>
        <v>0</v>
      </c>
      <c r="K31" s="3">
        <f t="shared" si="3"/>
        <v>0</v>
      </c>
      <c r="L31" s="3">
        <f t="shared" si="4"/>
        <v>0</v>
      </c>
      <c r="M31" s="3">
        <f t="shared" si="5"/>
        <v>0</v>
      </c>
      <c r="N31" s="3">
        <f t="shared" si="6"/>
        <v>0</v>
      </c>
      <c r="O31" s="3">
        <f t="shared" si="7"/>
        <v>0</v>
      </c>
      <c r="P31" s="3"/>
      <c r="Q31" s="14"/>
      <c r="R31" s="13"/>
      <c r="S31" s="12"/>
      <c r="T31" s="154" t="e">
        <f>(R32-R31)/(Q32-Q31)</f>
        <v>#DIV/0!</v>
      </c>
      <c r="U31" s="154" t="e">
        <f>(S32-S31)/(Q32-Q31)</f>
        <v>#DIV/0!</v>
      </c>
    </row>
    <row r="32" spans="1:21">
      <c r="A32" s="64">
        <v>19</v>
      </c>
      <c r="B32" s="74"/>
      <c r="C32" s="58"/>
      <c r="D32" s="69"/>
      <c r="E32" s="71">
        <f>M32*G12</f>
        <v>0</v>
      </c>
      <c r="F32" s="70">
        <f>N32*G12</f>
        <v>0</v>
      </c>
      <c r="G32" s="66">
        <f>O32*G12</f>
        <v>0</v>
      </c>
      <c r="H32" s="6" t="str">
        <f t="shared" si="0"/>
        <v>YOK</v>
      </c>
      <c r="I32" s="5" t="str">
        <f t="shared" si="1"/>
        <v>YOK</v>
      </c>
      <c r="J32" s="3">
        <f t="shared" si="2"/>
        <v>0</v>
      </c>
      <c r="K32" s="3">
        <f t="shared" si="3"/>
        <v>0</v>
      </c>
      <c r="L32" s="3">
        <f t="shared" si="4"/>
        <v>0</v>
      </c>
      <c r="M32" s="3">
        <f t="shared" si="5"/>
        <v>0</v>
      </c>
      <c r="N32" s="3">
        <f t="shared" si="6"/>
        <v>0</v>
      </c>
      <c r="O32" s="3">
        <f t="shared" si="7"/>
        <v>0</v>
      </c>
      <c r="P32" s="3"/>
      <c r="Q32" s="11"/>
      <c r="R32" s="10"/>
      <c r="S32" s="9"/>
      <c r="T32" s="155"/>
      <c r="U32" s="155"/>
    </row>
    <row r="33" spans="1:22">
      <c r="A33" s="64">
        <v>20</v>
      </c>
      <c r="B33" s="74"/>
      <c r="C33" s="58"/>
      <c r="D33" s="69"/>
      <c r="E33" s="71">
        <f>M33*G12</f>
        <v>0</v>
      </c>
      <c r="F33" s="70">
        <f>N33*G12</f>
        <v>0</v>
      </c>
      <c r="G33" s="66">
        <f>O33*G12</f>
        <v>0</v>
      </c>
      <c r="H33" s="6" t="str">
        <f t="shared" si="0"/>
        <v>YOK</v>
      </c>
      <c r="I33" s="5" t="str">
        <f t="shared" si="1"/>
        <v>YOK</v>
      </c>
      <c r="J33" s="3">
        <f t="shared" si="2"/>
        <v>0</v>
      </c>
      <c r="K33" s="3">
        <f t="shared" si="3"/>
        <v>0</v>
      </c>
      <c r="L33" s="3">
        <f t="shared" si="4"/>
        <v>0</v>
      </c>
      <c r="M33" s="3">
        <f t="shared" si="5"/>
        <v>0</v>
      </c>
      <c r="N33" s="3">
        <f t="shared" si="6"/>
        <v>0</v>
      </c>
      <c r="O33" s="3">
        <f t="shared" si="7"/>
        <v>0</v>
      </c>
      <c r="P33" s="3"/>
    </row>
    <row r="34" spans="1:22">
      <c r="A34" s="64">
        <v>21</v>
      </c>
      <c r="B34" s="74"/>
      <c r="C34" s="58"/>
      <c r="D34" s="69"/>
      <c r="E34" s="71">
        <f>M34*G12</f>
        <v>0</v>
      </c>
      <c r="F34" s="70">
        <f>N34*G12</f>
        <v>0</v>
      </c>
      <c r="G34" s="66">
        <f>O34*G12</f>
        <v>0</v>
      </c>
      <c r="H34" s="6" t="str">
        <f t="shared" si="0"/>
        <v>YOK</v>
      </c>
      <c r="I34" s="5" t="str">
        <f t="shared" si="1"/>
        <v>YOK</v>
      </c>
      <c r="J34" s="3">
        <f t="shared" si="2"/>
        <v>0</v>
      </c>
      <c r="K34" s="3">
        <f t="shared" si="3"/>
        <v>0</v>
      </c>
      <c r="L34" s="3">
        <f t="shared" si="4"/>
        <v>0</v>
      </c>
      <c r="M34" s="3">
        <f t="shared" si="5"/>
        <v>0</v>
      </c>
      <c r="N34" s="3">
        <f t="shared" si="6"/>
        <v>0</v>
      </c>
      <c r="O34" s="3">
        <f t="shared" si="7"/>
        <v>0</v>
      </c>
      <c r="P34" s="3"/>
    </row>
    <row r="35" spans="1:22" ht="12.75" customHeight="1">
      <c r="A35" s="64">
        <v>22</v>
      </c>
      <c r="B35" s="74"/>
      <c r="C35" s="58"/>
      <c r="D35" s="69"/>
      <c r="E35" s="71">
        <f>M35*G12</f>
        <v>0</v>
      </c>
      <c r="F35" s="70">
        <f>N35*G12</f>
        <v>0</v>
      </c>
      <c r="G35" s="66">
        <f>O35*G12</f>
        <v>0</v>
      </c>
      <c r="H35" s="6" t="str">
        <f t="shared" si="0"/>
        <v>YOK</v>
      </c>
      <c r="I35" s="5" t="str">
        <f t="shared" si="1"/>
        <v>YOK</v>
      </c>
      <c r="J35" s="3">
        <f t="shared" si="2"/>
        <v>0</v>
      </c>
      <c r="K35" s="3">
        <f t="shared" si="3"/>
        <v>0</v>
      </c>
      <c r="L35" s="3">
        <f t="shared" si="4"/>
        <v>0</v>
      </c>
      <c r="M35" s="3">
        <f t="shared" si="5"/>
        <v>0</v>
      </c>
      <c r="N35" s="3">
        <f t="shared" si="6"/>
        <v>0</v>
      </c>
      <c r="O35" s="3">
        <f t="shared" si="7"/>
        <v>0</v>
      </c>
      <c r="P35" s="3"/>
      <c r="Q35" s="153" t="s">
        <v>78</v>
      </c>
      <c r="R35" s="153"/>
      <c r="S35" s="153"/>
      <c r="T35" s="153"/>
      <c r="U35" s="153"/>
    </row>
    <row r="36" spans="1:22">
      <c r="A36" s="64">
        <v>23</v>
      </c>
      <c r="B36" s="74"/>
      <c r="C36" s="58"/>
      <c r="D36" s="69"/>
      <c r="E36" s="71">
        <f>M36*G12</f>
        <v>0</v>
      </c>
      <c r="F36" s="70">
        <f>N36*G12</f>
        <v>0</v>
      </c>
      <c r="G36" s="66">
        <f>O36*G12</f>
        <v>0</v>
      </c>
      <c r="H36" s="6" t="str">
        <f t="shared" si="0"/>
        <v>YOK</v>
      </c>
      <c r="I36" s="5" t="str">
        <f t="shared" si="1"/>
        <v>YOK</v>
      </c>
      <c r="J36" s="3">
        <f t="shared" si="2"/>
        <v>0</v>
      </c>
      <c r="K36" s="3">
        <f t="shared" si="3"/>
        <v>0</v>
      </c>
      <c r="L36" s="3">
        <f t="shared" si="4"/>
        <v>0</v>
      </c>
      <c r="M36" s="3">
        <f t="shared" si="5"/>
        <v>0</v>
      </c>
      <c r="N36" s="3">
        <f t="shared" si="6"/>
        <v>0</v>
      </c>
      <c r="O36" s="3">
        <f t="shared" si="7"/>
        <v>0</v>
      </c>
      <c r="P36" s="3"/>
      <c r="Q36" s="153"/>
      <c r="R36" s="153"/>
      <c r="S36" s="153"/>
      <c r="T36" s="153"/>
      <c r="U36" s="153"/>
    </row>
    <row r="37" spans="1:22">
      <c r="A37" s="64">
        <v>24</v>
      </c>
      <c r="B37" s="74"/>
      <c r="C37" s="58"/>
      <c r="D37" s="69"/>
      <c r="E37" s="71">
        <f>M37*G12</f>
        <v>0</v>
      </c>
      <c r="F37" s="70">
        <f>N37*G12</f>
        <v>0</v>
      </c>
      <c r="G37" s="66">
        <f>O37*G12</f>
        <v>0</v>
      </c>
      <c r="H37" s="6" t="str">
        <f t="shared" si="0"/>
        <v>YOK</v>
      </c>
      <c r="I37" s="5" t="str">
        <f t="shared" si="1"/>
        <v>YOK</v>
      </c>
      <c r="J37" s="3">
        <f t="shared" si="2"/>
        <v>0</v>
      </c>
      <c r="K37" s="3">
        <f t="shared" si="3"/>
        <v>0</v>
      </c>
      <c r="L37" s="3">
        <f t="shared" si="4"/>
        <v>0</v>
      </c>
      <c r="M37" s="3">
        <f t="shared" si="5"/>
        <v>0</v>
      </c>
      <c r="N37" s="3">
        <f t="shared" si="6"/>
        <v>0</v>
      </c>
      <c r="O37" s="3">
        <f t="shared" si="7"/>
        <v>0</v>
      </c>
      <c r="P37" s="3"/>
      <c r="Q37" s="153"/>
      <c r="R37" s="153"/>
      <c r="S37" s="153"/>
      <c r="T37" s="153"/>
      <c r="U37" s="153"/>
    </row>
    <row r="38" spans="1:22">
      <c r="A38" s="64">
        <v>25</v>
      </c>
      <c r="B38" s="74"/>
      <c r="C38" s="58"/>
      <c r="D38" s="69"/>
      <c r="E38" s="71">
        <f>M38*G12</f>
        <v>0</v>
      </c>
      <c r="F38" s="70">
        <f>N38*G12</f>
        <v>0</v>
      </c>
      <c r="G38" s="66">
        <f>O38*G12</f>
        <v>0</v>
      </c>
      <c r="H38" s="6" t="str">
        <f t="shared" si="0"/>
        <v>YOK</v>
      </c>
      <c r="I38" s="5" t="str">
        <f t="shared" si="1"/>
        <v>YOK</v>
      </c>
      <c r="J38" s="3">
        <f t="shared" si="2"/>
        <v>0</v>
      </c>
      <c r="K38" s="3">
        <f t="shared" si="3"/>
        <v>0</v>
      </c>
      <c r="L38" s="3">
        <f t="shared" si="4"/>
        <v>0</v>
      </c>
      <c r="M38" s="3">
        <f t="shared" si="5"/>
        <v>0</v>
      </c>
      <c r="N38" s="3">
        <f t="shared" si="6"/>
        <v>0</v>
      </c>
      <c r="O38" s="3">
        <f t="shared" si="7"/>
        <v>0</v>
      </c>
      <c r="P38" s="3"/>
      <c r="Q38" s="153"/>
      <c r="R38" s="153"/>
      <c r="S38" s="153"/>
      <c r="T38" s="153"/>
      <c r="U38" s="153"/>
    </row>
    <row r="39" spans="1:22">
      <c r="A39" s="64">
        <v>26</v>
      </c>
      <c r="B39" s="74"/>
      <c r="C39" s="58"/>
      <c r="D39" s="69"/>
      <c r="E39" s="71">
        <f>M39*G12</f>
        <v>0</v>
      </c>
      <c r="F39" s="70">
        <f>N39*G12</f>
        <v>0</v>
      </c>
      <c r="G39" s="66">
        <f>O39*G12</f>
        <v>0</v>
      </c>
      <c r="H39" s="6" t="str">
        <f t="shared" si="0"/>
        <v>YOK</v>
      </c>
      <c r="I39" s="5" t="str">
        <f t="shared" si="1"/>
        <v>YOK</v>
      </c>
      <c r="J39" s="3">
        <f t="shared" si="2"/>
        <v>0</v>
      </c>
      <c r="K39" s="3">
        <f t="shared" si="3"/>
        <v>0</v>
      </c>
      <c r="L39" s="3">
        <f t="shared" si="4"/>
        <v>0</v>
      </c>
      <c r="M39" s="3">
        <f t="shared" si="5"/>
        <v>0</v>
      </c>
      <c r="N39" s="3">
        <f t="shared" si="6"/>
        <v>0</v>
      </c>
      <c r="O39" s="3">
        <f t="shared" si="7"/>
        <v>0</v>
      </c>
      <c r="P39" s="3"/>
    </row>
    <row r="40" spans="1:22" ht="12.75" customHeight="1">
      <c r="A40" s="64">
        <v>27</v>
      </c>
      <c r="B40" s="74"/>
      <c r="C40" s="58"/>
      <c r="D40" s="69"/>
      <c r="E40" s="71">
        <f>M40*G12</f>
        <v>0</v>
      </c>
      <c r="F40" s="70">
        <f>N40*G12</f>
        <v>0</v>
      </c>
      <c r="G40" s="66">
        <f>O40*G12</f>
        <v>0</v>
      </c>
      <c r="H40" s="6" t="str">
        <f t="shared" si="0"/>
        <v>YOK</v>
      </c>
      <c r="I40" s="5" t="str">
        <f t="shared" si="1"/>
        <v>YOK</v>
      </c>
      <c r="J40" s="3">
        <f t="shared" si="2"/>
        <v>0</v>
      </c>
      <c r="K40" s="3">
        <f t="shared" si="3"/>
        <v>0</v>
      </c>
      <c r="L40" s="3">
        <f t="shared" si="4"/>
        <v>0</v>
      </c>
      <c r="M40" s="3">
        <f t="shared" si="5"/>
        <v>0</v>
      </c>
      <c r="N40" s="3">
        <f t="shared" si="6"/>
        <v>0</v>
      </c>
      <c r="O40" s="3">
        <f t="shared" si="7"/>
        <v>0</v>
      </c>
      <c r="P40" s="3"/>
      <c r="Q40" s="153" t="s">
        <v>79</v>
      </c>
      <c r="R40" s="153"/>
      <c r="S40" s="153"/>
      <c r="T40" s="153"/>
      <c r="U40" s="153"/>
      <c r="V40" s="8"/>
    </row>
    <row r="41" spans="1:22">
      <c r="A41" s="64">
        <v>28</v>
      </c>
      <c r="B41" s="74"/>
      <c r="C41" s="58"/>
      <c r="D41" s="69"/>
      <c r="E41" s="71">
        <f>M41*G12</f>
        <v>0</v>
      </c>
      <c r="F41" s="70">
        <f>N41*G12</f>
        <v>0</v>
      </c>
      <c r="G41" s="66">
        <f>O41*G12</f>
        <v>0</v>
      </c>
      <c r="H41" s="6" t="str">
        <f t="shared" si="0"/>
        <v>YOK</v>
      </c>
      <c r="I41" s="5" t="str">
        <f t="shared" si="1"/>
        <v>YOK</v>
      </c>
      <c r="J41" s="3">
        <f t="shared" si="2"/>
        <v>0</v>
      </c>
      <c r="K41" s="3">
        <f t="shared" si="3"/>
        <v>0</v>
      </c>
      <c r="L41" s="3">
        <f t="shared" si="4"/>
        <v>0</v>
      </c>
      <c r="M41" s="3">
        <f t="shared" si="5"/>
        <v>0</v>
      </c>
      <c r="N41" s="3">
        <f t="shared" si="6"/>
        <v>0</v>
      </c>
      <c r="O41" s="3">
        <f t="shared" si="7"/>
        <v>0</v>
      </c>
      <c r="P41" s="3"/>
      <c r="Q41" s="153"/>
      <c r="R41" s="153"/>
      <c r="S41" s="153"/>
      <c r="T41" s="153"/>
      <c r="U41" s="153"/>
    </row>
    <row r="42" spans="1:22">
      <c r="A42" s="64">
        <v>29</v>
      </c>
      <c r="B42" s="74"/>
      <c r="C42" s="58"/>
      <c r="D42" s="69"/>
      <c r="E42" s="71">
        <f>M42*G12</f>
        <v>0</v>
      </c>
      <c r="F42" s="70">
        <f>N42*G12</f>
        <v>0</v>
      </c>
      <c r="G42" s="66">
        <f>O42*G12</f>
        <v>0</v>
      </c>
      <c r="H42" s="6" t="str">
        <f t="shared" si="0"/>
        <v>YOK</v>
      </c>
      <c r="I42" s="5" t="str">
        <f t="shared" si="1"/>
        <v>YOK</v>
      </c>
      <c r="J42" s="3">
        <f t="shared" si="2"/>
        <v>0</v>
      </c>
      <c r="K42" s="3">
        <f t="shared" si="3"/>
        <v>0</v>
      </c>
      <c r="L42" s="3">
        <f t="shared" si="4"/>
        <v>0</v>
      </c>
      <c r="M42" s="3">
        <f t="shared" si="5"/>
        <v>0</v>
      </c>
      <c r="N42" s="3">
        <f t="shared" si="6"/>
        <v>0</v>
      </c>
      <c r="O42" s="3">
        <f t="shared" si="7"/>
        <v>0</v>
      </c>
      <c r="P42" s="3"/>
      <c r="Q42" s="7"/>
      <c r="R42" s="7"/>
      <c r="S42" s="7"/>
      <c r="T42" s="7"/>
      <c r="U42" s="7"/>
    </row>
    <row r="43" spans="1:22">
      <c r="A43" s="64">
        <v>30</v>
      </c>
      <c r="B43" s="74"/>
      <c r="C43" s="58"/>
      <c r="D43" s="69"/>
      <c r="E43" s="71">
        <f>M43*G12</f>
        <v>0</v>
      </c>
      <c r="F43" s="70">
        <f>N43*G12</f>
        <v>0</v>
      </c>
      <c r="G43" s="66">
        <f>O43*G12</f>
        <v>0</v>
      </c>
      <c r="H43" s="6" t="str">
        <f t="shared" si="0"/>
        <v>YOK</v>
      </c>
      <c r="I43" s="5" t="str">
        <f t="shared" si="1"/>
        <v>YOK</v>
      </c>
      <c r="J43" s="3">
        <f t="shared" si="2"/>
        <v>0</v>
      </c>
      <c r="K43" s="3">
        <f t="shared" si="3"/>
        <v>0</v>
      </c>
      <c r="L43" s="3">
        <f t="shared" si="4"/>
        <v>0</v>
      </c>
      <c r="M43" s="3">
        <f t="shared" si="5"/>
        <v>0</v>
      </c>
      <c r="N43" s="3">
        <f t="shared" si="6"/>
        <v>0</v>
      </c>
      <c r="O43" s="3">
        <f t="shared" si="7"/>
        <v>0</v>
      </c>
      <c r="P43" s="3"/>
      <c r="Q43" s="144" t="s">
        <v>80</v>
      </c>
      <c r="R43" s="145"/>
      <c r="S43" s="145"/>
      <c r="T43" s="145"/>
      <c r="U43" s="146"/>
    </row>
    <row r="44" spans="1:22">
      <c r="A44" s="64">
        <v>31</v>
      </c>
      <c r="B44" s="74"/>
      <c r="C44" s="58"/>
      <c r="D44" s="69"/>
      <c r="E44" s="71">
        <f>M44*G12</f>
        <v>0</v>
      </c>
      <c r="F44" s="70">
        <f>N44*G12</f>
        <v>0</v>
      </c>
      <c r="G44" s="66">
        <f>O44*G12</f>
        <v>0</v>
      </c>
      <c r="H44" s="6" t="str">
        <f t="shared" si="0"/>
        <v>YOK</v>
      </c>
      <c r="I44" s="5" t="str">
        <f t="shared" si="1"/>
        <v>YOK</v>
      </c>
      <c r="J44" s="3">
        <f t="shared" si="2"/>
        <v>0</v>
      </c>
      <c r="K44" s="3">
        <f t="shared" si="3"/>
        <v>0</v>
      </c>
      <c r="L44" s="3">
        <f t="shared" si="4"/>
        <v>0</v>
      </c>
      <c r="M44" s="3">
        <f t="shared" si="5"/>
        <v>0</v>
      </c>
      <c r="N44" s="3">
        <f t="shared" si="6"/>
        <v>0</v>
      </c>
      <c r="O44" s="3">
        <f t="shared" si="7"/>
        <v>0</v>
      </c>
      <c r="P44" s="3"/>
      <c r="Q44" s="147" t="s">
        <v>81</v>
      </c>
      <c r="R44" s="148"/>
      <c r="S44" s="148"/>
      <c r="T44" s="148"/>
      <c r="U44" s="149"/>
    </row>
    <row r="45" spans="1:22" ht="12.75" hidden="1" customHeight="1">
      <c r="A45" s="57" t="s">
        <v>82</v>
      </c>
      <c r="B45" s="4">
        <f>MAX(B13:B44)</f>
        <v>0</v>
      </c>
      <c r="C45" s="4">
        <f>MAX(C13:C44)</f>
        <v>0</v>
      </c>
      <c r="D45" s="4">
        <f>MAX(D13:D44)</f>
        <v>0</v>
      </c>
      <c r="E45" s="65"/>
      <c r="F45" s="3"/>
      <c r="G45" s="3"/>
      <c r="H45" s="3"/>
      <c r="I45" s="3"/>
      <c r="J45" s="3"/>
      <c r="K45" s="3"/>
      <c r="L45" s="3"/>
      <c r="M45" s="3"/>
      <c r="N45" s="3"/>
      <c r="O45" s="3"/>
      <c r="P45" s="3"/>
      <c r="Q45" s="147"/>
      <c r="R45" s="148"/>
      <c r="S45" s="148"/>
      <c r="T45" s="148"/>
      <c r="U45" s="149"/>
    </row>
    <row r="46" spans="1:22" ht="12.75" hidden="1" customHeight="1">
      <c r="A46" s="57" t="s">
        <v>83</v>
      </c>
      <c r="B46" s="4">
        <f>B13</f>
        <v>0</v>
      </c>
      <c r="C46" s="4">
        <f>C13</f>
        <v>0</v>
      </c>
      <c r="D46" s="4">
        <f>D13</f>
        <v>0</v>
      </c>
      <c r="E46" s="65"/>
      <c r="F46" s="3"/>
      <c r="G46" s="3"/>
      <c r="H46" s="3"/>
      <c r="I46" s="3"/>
      <c r="J46" s="3"/>
      <c r="K46" s="3"/>
      <c r="L46" s="3"/>
      <c r="M46" s="3"/>
      <c r="N46" s="3"/>
      <c r="O46" s="3"/>
      <c r="P46" s="3"/>
      <c r="Q46" s="147"/>
      <c r="R46" s="148"/>
      <c r="S46" s="148"/>
      <c r="T46" s="148"/>
      <c r="U46" s="149"/>
    </row>
    <row r="47" spans="1:22" ht="12.75" hidden="1" customHeight="1">
      <c r="A47" s="57" t="s">
        <v>84</v>
      </c>
      <c r="B47" s="4">
        <f>B45-B46</f>
        <v>0</v>
      </c>
      <c r="C47" s="4">
        <f>C45-C46</f>
        <v>0</v>
      </c>
      <c r="D47" s="4">
        <f>D45-D46</f>
        <v>0</v>
      </c>
      <c r="E47" s="65"/>
      <c r="F47" s="3"/>
      <c r="G47" s="3"/>
      <c r="H47" s="3"/>
      <c r="I47" s="3"/>
      <c r="J47" s="3"/>
      <c r="K47" s="3"/>
      <c r="L47" s="3"/>
      <c r="M47" s="3"/>
      <c r="N47" s="3"/>
      <c r="O47" s="3"/>
      <c r="P47" s="3"/>
      <c r="Q47" s="147"/>
      <c r="R47" s="148"/>
      <c r="S47" s="148"/>
      <c r="T47" s="148"/>
      <c r="U47" s="149"/>
    </row>
    <row r="48" spans="1:22" ht="12.75" hidden="1" customHeight="1">
      <c r="A48" s="57" t="s">
        <v>85</v>
      </c>
      <c r="B48" s="4">
        <f>B47*G12</f>
        <v>0</v>
      </c>
      <c r="C48" s="4">
        <f>C47*G12</f>
        <v>0</v>
      </c>
      <c r="D48" s="4">
        <f>D47*G12</f>
        <v>0</v>
      </c>
      <c r="E48" s="65"/>
      <c r="F48" s="3"/>
      <c r="G48" s="3"/>
      <c r="H48" s="3"/>
      <c r="I48" s="3"/>
      <c r="Q48" s="147"/>
      <c r="R48" s="148"/>
      <c r="S48" s="148"/>
      <c r="T48" s="148"/>
      <c r="U48" s="149"/>
    </row>
    <row r="49" spans="17:21">
      <c r="Q49" s="147"/>
      <c r="R49" s="148"/>
      <c r="S49" s="148"/>
      <c r="T49" s="148"/>
      <c r="U49" s="149"/>
    </row>
    <row r="50" spans="17:21">
      <c r="Q50" s="147"/>
      <c r="R50" s="148"/>
      <c r="S50" s="148"/>
      <c r="T50" s="148"/>
      <c r="U50" s="149"/>
    </row>
    <row r="51" spans="17:21">
      <c r="Q51" s="147"/>
      <c r="R51" s="148"/>
      <c r="S51" s="148"/>
      <c r="T51" s="148"/>
      <c r="U51" s="149"/>
    </row>
    <row r="52" spans="17:21">
      <c r="Q52" s="147"/>
      <c r="R52" s="148"/>
      <c r="S52" s="148"/>
      <c r="T52" s="148"/>
      <c r="U52" s="149"/>
    </row>
    <row r="53" spans="17:21">
      <c r="Q53" s="147"/>
      <c r="R53" s="148"/>
      <c r="S53" s="148"/>
      <c r="T53" s="148"/>
      <c r="U53" s="149"/>
    </row>
    <row r="54" spans="17:21">
      <c r="Q54" s="147"/>
      <c r="R54" s="148"/>
      <c r="S54" s="148"/>
      <c r="T54" s="148"/>
      <c r="U54" s="149"/>
    </row>
    <row r="55" spans="17:21">
      <c r="Q55" s="147"/>
      <c r="R55" s="148"/>
      <c r="S55" s="148"/>
      <c r="T55" s="148"/>
      <c r="U55" s="149"/>
    </row>
    <row r="56" spans="17:21">
      <c r="Q56" s="147"/>
      <c r="R56" s="148"/>
      <c r="S56" s="148"/>
      <c r="T56" s="148"/>
      <c r="U56" s="149"/>
    </row>
    <row r="57" spans="17:21">
      <c r="Q57" s="147"/>
      <c r="R57" s="148"/>
      <c r="S57" s="148"/>
      <c r="T57" s="148"/>
      <c r="U57" s="149"/>
    </row>
    <row r="58" spans="17:21">
      <c r="Q58" s="147"/>
      <c r="R58" s="148"/>
      <c r="S58" s="148"/>
      <c r="T58" s="148"/>
      <c r="U58" s="149"/>
    </row>
    <row r="59" spans="17:21">
      <c r="Q59" s="147"/>
      <c r="R59" s="148"/>
      <c r="S59" s="148"/>
      <c r="T59" s="148"/>
      <c r="U59" s="149"/>
    </row>
    <row r="60" spans="17:21">
      <c r="Q60" s="147"/>
      <c r="R60" s="148"/>
      <c r="S60" s="148"/>
      <c r="T60" s="148"/>
      <c r="U60" s="149"/>
    </row>
    <row r="61" spans="17:21">
      <c r="Q61" s="147"/>
      <c r="R61" s="148"/>
      <c r="S61" s="148"/>
      <c r="T61" s="148"/>
      <c r="U61" s="149"/>
    </row>
    <row r="62" spans="17:21">
      <c r="Q62" s="147"/>
      <c r="R62" s="148"/>
      <c r="S62" s="148"/>
      <c r="T62" s="148"/>
      <c r="U62" s="149"/>
    </row>
    <row r="63" spans="17:21">
      <c r="Q63" s="147"/>
      <c r="R63" s="148"/>
      <c r="S63" s="148"/>
      <c r="T63" s="148"/>
      <c r="U63" s="149"/>
    </row>
    <row r="64" spans="17:21">
      <c r="Q64" s="147"/>
      <c r="R64" s="148"/>
      <c r="S64" s="148"/>
      <c r="T64" s="148"/>
      <c r="U64" s="149"/>
    </row>
    <row r="65" spans="17:21">
      <c r="Q65" s="150"/>
      <c r="R65" s="151"/>
      <c r="S65" s="151"/>
      <c r="T65" s="151"/>
      <c r="U65" s="152"/>
    </row>
  </sheetData>
  <mergeCells count="29">
    <mergeCell ref="A8:B9"/>
    <mergeCell ref="C8:D8"/>
    <mergeCell ref="C9:D9"/>
    <mergeCell ref="Q1:U1"/>
    <mergeCell ref="A6:I6"/>
    <mergeCell ref="A4:C4"/>
    <mergeCell ref="D4:I4"/>
    <mergeCell ref="B1:I2"/>
    <mergeCell ref="E11:G11"/>
    <mergeCell ref="Q2:U6"/>
    <mergeCell ref="H9:I9"/>
    <mergeCell ref="E12:F12"/>
    <mergeCell ref="H12:I12"/>
    <mergeCell ref="H8:I8"/>
    <mergeCell ref="F8:G8"/>
    <mergeCell ref="F9:G9"/>
    <mergeCell ref="Q8:U13"/>
    <mergeCell ref="Q14:U20"/>
    <mergeCell ref="Q25:U27"/>
    <mergeCell ref="Q28:U28"/>
    <mergeCell ref="Q29:S29"/>
    <mergeCell ref="T29:U29"/>
    <mergeCell ref="Q22:U23"/>
    <mergeCell ref="Q43:U43"/>
    <mergeCell ref="Q44:U65"/>
    <mergeCell ref="Q35:U38"/>
    <mergeCell ref="Q40:U41"/>
    <mergeCell ref="T31:T32"/>
    <mergeCell ref="U31:U32"/>
  </mergeCells>
  <conditionalFormatting sqref="F8:G10 H8">
    <cfRule type="cellIs" dxfId="16" priority="16" stopIfTrue="1" operator="equal">
      <formula>"DİKKAT HABER VERİNİZ"</formula>
    </cfRule>
    <cfRule type="cellIs" dxfId="15" priority="17" stopIfTrue="1" operator="equal">
      <formula>"İYİ GİDİYOR"</formula>
    </cfRule>
  </conditionalFormatting>
  <conditionalFormatting sqref="E10">
    <cfRule type="expression" dxfId="14" priority="13" stopIfTrue="1">
      <formula>0</formula>
    </cfRule>
    <cfRule type="expression" dxfId="13" priority="14" stopIfTrue="1">
      <formula>0.12</formula>
    </cfRule>
    <cfRule type="expression" dxfId="12" priority="15" stopIfTrue="1">
      <formula>0.1499</formula>
    </cfRule>
  </conditionalFormatting>
  <conditionalFormatting sqref="E8">
    <cfRule type="cellIs" dxfId="11" priority="10" stopIfTrue="1" operator="between">
      <formula>0</formula>
      <formula>0.185</formula>
    </cfRule>
    <cfRule type="cellIs" dxfId="10" priority="11" stopIfTrue="1" operator="between">
      <formula>0.185</formula>
      <formula>0.1999</formula>
    </cfRule>
    <cfRule type="cellIs" dxfId="9" priority="12" stopIfTrue="1" operator="between">
      <formula>0.1999</formula>
      <formula>9999</formula>
    </cfRule>
  </conditionalFormatting>
  <conditionalFormatting sqref="E9">
    <cfRule type="cellIs" dxfId="8" priority="7" stopIfTrue="1" operator="between">
      <formula>0</formula>
      <formula>0.135</formula>
    </cfRule>
    <cfRule type="cellIs" dxfId="7" priority="8" stopIfTrue="1" operator="between">
      <formula>0.135</formula>
      <formula>0.1499</formula>
    </cfRule>
    <cfRule type="cellIs" dxfId="6" priority="9" stopIfTrue="1" operator="between">
      <formula>0.1499</formula>
      <formula>9999</formula>
    </cfRule>
  </conditionalFormatting>
  <conditionalFormatting sqref="H14:H44">
    <cfRule type="cellIs" dxfId="5" priority="4" stopIfTrue="1" operator="between">
      <formula>0</formula>
      <formula>0.185</formula>
    </cfRule>
    <cfRule type="cellIs" dxfId="4" priority="5" stopIfTrue="1" operator="between">
      <formula>0.185</formula>
      <formula>0.1999</formula>
    </cfRule>
    <cfRule type="cellIs" dxfId="3" priority="6" stopIfTrue="1" operator="between">
      <formula>0.1999</formula>
      <formula>9999</formula>
    </cfRule>
  </conditionalFormatting>
  <conditionalFormatting sqref="I14:I44">
    <cfRule type="cellIs" dxfId="2" priority="1" stopIfTrue="1" operator="between">
      <formula>0</formula>
      <formula>0.135</formula>
    </cfRule>
    <cfRule type="cellIs" dxfId="1" priority="2" stopIfTrue="1" operator="between">
      <formula>0.135</formula>
      <formula>0.1499</formula>
    </cfRule>
    <cfRule type="cellIs" dxfId="0" priority="3" stopIfTrue="1" operator="between">
      <formula>0.1499</formula>
      <formula>9999</formula>
    </cfRule>
  </conditionalFormatting>
  <pageMargins left="0.59055118110236227" right="0.19685039370078741" top="0.59055118110236227" bottom="0.19685039370078741" header="0.51181102362204722" footer="0.51181102362204722"/>
  <pageSetup paperSize="9" orientation="portrait" horizontalDpi="4294967294" verticalDpi="0" r:id="rId1"/>
  <headerFooter alignWithMargins="0"/>
  <drawing r:id="rId2"/>
  <legacyDrawing r:id="rId3"/>
  <oleObjects>
    <oleObject progId="Visio.Drawing.5" shapeId="5121" r:id="rId4"/>
  </oleObjects>
</worksheet>
</file>

<file path=xl/worksheets/sheet3.xml><?xml version="1.0" encoding="utf-8"?>
<worksheet xmlns="http://schemas.openxmlformats.org/spreadsheetml/2006/main" xmlns:r="http://schemas.openxmlformats.org/officeDocument/2006/relationships">
  <sheetPr>
    <tabColor theme="0" tint="-0.499984740745262"/>
  </sheetPr>
  <dimension ref="C2:R45"/>
  <sheetViews>
    <sheetView topLeftCell="A11" workbookViewId="0">
      <selection activeCell="A6" sqref="A6"/>
    </sheetView>
  </sheetViews>
  <sheetFormatPr defaultRowHeight="12.75"/>
  <cols>
    <col min="1" max="4" width="9.140625" style="33"/>
    <col min="5" max="5" width="11.140625" style="33" customWidth="1"/>
    <col min="6" max="6" width="9.140625" style="33"/>
    <col min="7" max="7" width="10.28515625" style="33" customWidth="1"/>
    <col min="8" max="8" width="10.140625" style="33" customWidth="1"/>
    <col min="9" max="9" width="10.28515625" style="33" customWidth="1"/>
    <col min="10" max="10" width="10" style="33" customWidth="1"/>
    <col min="11" max="11" width="8.85546875" style="33" customWidth="1"/>
    <col min="12" max="12" width="10.5703125" style="33" customWidth="1"/>
    <col min="13" max="13" width="8.5703125" style="33" customWidth="1"/>
    <col min="14" max="14" width="8.85546875" style="33" customWidth="1"/>
    <col min="15" max="15" width="9.28515625" style="33" customWidth="1"/>
    <col min="16" max="16" width="8.85546875" style="33" customWidth="1"/>
    <col min="17" max="17" width="9.7109375" style="33" customWidth="1"/>
    <col min="18" max="16384" width="9.140625" style="33"/>
  </cols>
  <sheetData>
    <row r="2" spans="3:18" ht="4.5" customHeight="1">
      <c r="C2" s="188" t="s">
        <v>314</v>
      </c>
      <c r="D2" s="189"/>
      <c r="E2" s="189"/>
      <c r="F2" s="189"/>
      <c r="G2" s="189"/>
      <c r="H2" s="189"/>
      <c r="I2" s="189"/>
      <c r="J2" s="189"/>
      <c r="K2" s="189"/>
      <c r="L2" s="189"/>
      <c r="M2" s="189"/>
      <c r="N2" s="189"/>
      <c r="O2" s="189"/>
      <c r="P2" s="189"/>
      <c r="Q2" s="190"/>
    </row>
    <row r="3" spans="3:18" ht="4.5" customHeight="1">
      <c r="C3" s="191"/>
      <c r="D3" s="192"/>
      <c r="E3" s="192"/>
      <c r="F3" s="192"/>
      <c r="G3" s="192"/>
      <c r="H3" s="192"/>
      <c r="I3" s="192"/>
      <c r="J3" s="192"/>
      <c r="K3" s="192"/>
      <c r="L3" s="192"/>
      <c r="M3" s="192"/>
      <c r="N3" s="192"/>
      <c r="O3" s="192"/>
      <c r="P3" s="192"/>
      <c r="Q3" s="193"/>
    </row>
    <row r="4" spans="3:18" ht="4.5" customHeight="1">
      <c r="C4" s="194"/>
      <c r="D4" s="195"/>
      <c r="E4" s="195"/>
      <c r="F4" s="195"/>
      <c r="G4" s="195"/>
      <c r="H4" s="195"/>
      <c r="I4" s="195"/>
      <c r="J4" s="195"/>
      <c r="K4" s="195"/>
      <c r="L4" s="195"/>
      <c r="M4" s="195"/>
      <c r="N4" s="195"/>
      <c r="O4" s="195"/>
      <c r="P4" s="195"/>
      <c r="Q4" s="196"/>
    </row>
    <row r="5" spans="3:18" ht="20.25" customHeight="1">
      <c r="C5" s="75" t="s">
        <v>313</v>
      </c>
      <c r="D5" s="76" t="s">
        <v>312</v>
      </c>
      <c r="E5" s="183" t="s">
        <v>311</v>
      </c>
      <c r="F5" s="183"/>
      <c r="G5" s="183"/>
      <c r="H5" s="77" t="s">
        <v>310</v>
      </c>
      <c r="I5" s="183" t="s">
        <v>309</v>
      </c>
      <c r="J5" s="183"/>
      <c r="K5" s="183"/>
      <c r="L5" s="183"/>
      <c r="M5" s="197" t="s">
        <v>308</v>
      </c>
      <c r="N5" s="197"/>
      <c r="O5" s="78" t="s">
        <v>307</v>
      </c>
      <c r="P5" s="79" t="s">
        <v>306</v>
      </c>
      <c r="Q5" s="78" t="s">
        <v>305</v>
      </c>
    </row>
    <row r="6" spans="3:18" ht="19.5" customHeight="1">
      <c r="C6" s="80" t="s">
        <v>304</v>
      </c>
      <c r="D6" s="81" t="s">
        <v>304</v>
      </c>
      <c r="E6" s="183" t="s">
        <v>303</v>
      </c>
      <c r="F6" s="183" t="s">
        <v>302</v>
      </c>
      <c r="G6" s="183" t="s">
        <v>301</v>
      </c>
      <c r="H6" s="185" t="s">
        <v>300</v>
      </c>
      <c r="I6" s="183" t="s">
        <v>299</v>
      </c>
      <c r="J6" s="183" t="s">
        <v>298</v>
      </c>
      <c r="K6" s="183" t="s">
        <v>297</v>
      </c>
      <c r="L6" s="183" t="s">
        <v>297</v>
      </c>
      <c r="M6" s="197" t="s">
        <v>296</v>
      </c>
      <c r="N6" s="197" t="s">
        <v>296</v>
      </c>
      <c r="O6" s="187" t="s">
        <v>295</v>
      </c>
      <c r="P6" s="197" t="s">
        <v>294</v>
      </c>
      <c r="Q6" s="187" t="s">
        <v>293</v>
      </c>
    </row>
    <row r="7" spans="3:18" ht="15.95" customHeight="1">
      <c r="C7" s="82" t="s">
        <v>292</v>
      </c>
      <c r="D7" s="83" t="s">
        <v>291</v>
      </c>
      <c r="E7" s="184"/>
      <c r="F7" s="184"/>
      <c r="G7" s="184"/>
      <c r="H7" s="186"/>
      <c r="I7" s="184"/>
      <c r="J7" s="184"/>
      <c r="K7" s="184"/>
      <c r="L7" s="184"/>
      <c r="M7" s="197"/>
      <c r="N7" s="197"/>
      <c r="O7" s="187"/>
      <c r="P7" s="197"/>
      <c r="Q7" s="187"/>
    </row>
    <row r="8" spans="3:18" ht="14.1" customHeight="1">
      <c r="C8" s="84">
        <v>2.2000000000000002</v>
      </c>
      <c r="D8" s="85">
        <v>5.2</v>
      </c>
      <c r="E8" s="86"/>
      <c r="F8" s="86"/>
      <c r="G8" s="86" t="s">
        <v>290</v>
      </c>
      <c r="H8" s="87" t="s">
        <v>289</v>
      </c>
      <c r="I8" s="86"/>
      <c r="J8" s="86"/>
      <c r="K8" s="86" t="s">
        <v>288</v>
      </c>
      <c r="L8" s="86"/>
      <c r="M8" s="87"/>
      <c r="N8" s="87"/>
      <c r="O8" s="86"/>
      <c r="P8" s="87" t="s">
        <v>287</v>
      </c>
      <c r="Q8" s="86"/>
      <c r="R8" s="34"/>
    </row>
    <row r="9" spans="3:18" ht="14.1" customHeight="1">
      <c r="C9" s="84">
        <v>3</v>
      </c>
      <c r="D9" s="85">
        <v>6.8</v>
      </c>
      <c r="E9" s="86"/>
      <c r="F9" s="86" t="s">
        <v>286</v>
      </c>
      <c r="G9" s="86"/>
      <c r="H9" s="87"/>
      <c r="I9" s="86"/>
      <c r="J9" s="86"/>
      <c r="K9" s="86"/>
      <c r="L9" s="86"/>
      <c r="M9" s="87"/>
      <c r="N9" s="87"/>
      <c r="O9" s="86"/>
      <c r="P9" s="87"/>
      <c r="Q9" s="86"/>
      <c r="R9" s="34"/>
    </row>
    <row r="10" spans="3:18" ht="14.1" customHeight="1">
      <c r="C10" s="84">
        <v>4</v>
      </c>
      <c r="D10" s="85">
        <v>9</v>
      </c>
      <c r="E10" s="86" t="s">
        <v>273</v>
      </c>
      <c r="F10" s="86" t="s">
        <v>285</v>
      </c>
      <c r="G10" s="86" t="s">
        <v>284</v>
      </c>
      <c r="H10" s="87" t="s">
        <v>283</v>
      </c>
      <c r="I10" s="86" t="s">
        <v>282</v>
      </c>
      <c r="J10" s="86" t="s">
        <v>281</v>
      </c>
      <c r="K10" s="86" t="s">
        <v>280</v>
      </c>
      <c r="L10" s="86" t="s">
        <v>279</v>
      </c>
      <c r="M10" s="87" t="s">
        <v>278</v>
      </c>
      <c r="N10" s="87" t="s">
        <v>277</v>
      </c>
      <c r="O10" s="86" t="s">
        <v>276</v>
      </c>
      <c r="P10" s="87" t="s">
        <v>275</v>
      </c>
      <c r="Q10" s="86" t="s">
        <v>274</v>
      </c>
      <c r="R10" s="34"/>
    </row>
    <row r="11" spans="3:18" ht="14.1" customHeight="1">
      <c r="C11" s="84">
        <v>5.5</v>
      </c>
      <c r="D11" s="85">
        <v>11.5</v>
      </c>
      <c r="E11" s="86" t="s">
        <v>273</v>
      </c>
      <c r="F11" s="86" t="s">
        <v>272</v>
      </c>
      <c r="G11" s="86" t="s">
        <v>271</v>
      </c>
      <c r="H11" s="87" t="s">
        <v>270</v>
      </c>
      <c r="I11" s="86"/>
      <c r="J11" s="86" t="s">
        <v>269</v>
      </c>
      <c r="K11" s="86" t="s">
        <v>268</v>
      </c>
      <c r="L11" s="86" t="s">
        <v>267</v>
      </c>
      <c r="M11" s="87" t="s">
        <v>266</v>
      </c>
      <c r="N11" s="87" t="s">
        <v>265</v>
      </c>
      <c r="O11" s="86" t="s">
        <v>264</v>
      </c>
      <c r="P11" s="87" t="s">
        <v>263</v>
      </c>
      <c r="Q11" s="86" t="s">
        <v>262</v>
      </c>
      <c r="R11" s="34"/>
    </row>
    <row r="12" spans="3:18" ht="14.1" customHeight="1">
      <c r="C12" s="84">
        <v>7.5</v>
      </c>
      <c r="D12" s="85">
        <v>15.5</v>
      </c>
      <c r="E12" s="86" t="s">
        <v>261</v>
      </c>
      <c r="F12" s="86" t="s">
        <v>260</v>
      </c>
      <c r="G12" s="86" t="s">
        <v>259</v>
      </c>
      <c r="H12" s="87" t="s">
        <v>258</v>
      </c>
      <c r="I12" s="86" t="s">
        <v>257</v>
      </c>
      <c r="J12" s="86" t="s">
        <v>256</v>
      </c>
      <c r="K12" s="86" t="s">
        <v>255</v>
      </c>
      <c r="L12" s="86" t="s">
        <v>254</v>
      </c>
      <c r="M12" s="87" t="s">
        <v>253</v>
      </c>
      <c r="N12" s="87" t="s">
        <v>252</v>
      </c>
      <c r="O12" s="86" t="s">
        <v>251</v>
      </c>
      <c r="P12" s="87" t="s">
        <v>250</v>
      </c>
      <c r="Q12" s="86" t="s">
        <v>249</v>
      </c>
      <c r="R12" s="34"/>
    </row>
    <row r="13" spans="3:18" ht="14.1" customHeight="1">
      <c r="C13" s="84">
        <v>11</v>
      </c>
      <c r="D13" s="85">
        <v>22</v>
      </c>
      <c r="E13" s="86" t="s">
        <v>248</v>
      </c>
      <c r="F13" s="86" t="s">
        <v>247</v>
      </c>
      <c r="G13" s="86" t="s">
        <v>246</v>
      </c>
      <c r="H13" s="87" t="s">
        <v>245</v>
      </c>
      <c r="I13" s="86"/>
      <c r="J13" s="86" t="s">
        <v>244</v>
      </c>
      <c r="K13" s="86" t="s">
        <v>243</v>
      </c>
      <c r="L13" s="86" t="s">
        <v>242</v>
      </c>
      <c r="M13" s="87" t="s">
        <v>241</v>
      </c>
      <c r="N13" s="87" t="s">
        <v>240</v>
      </c>
      <c r="O13" s="86" t="s">
        <v>239</v>
      </c>
      <c r="P13" s="87" t="s">
        <v>238</v>
      </c>
      <c r="Q13" s="86" t="s">
        <v>237</v>
      </c>
      <c r="R13" s="34"/>
    </row>
    <row r="14" spans="3:18" ht="14.1" customHeight="1">
      <c r="C14" s="84">
        <v>15</v>
      </c>
      <c r="D14" s="85">
        <v>29</v>
      </c>
      <c r="E14" s="86" t="s">
        <v>236</v>
      </c>
      <c r="F14" s="86" t="s">
        <v>235</v>
      </c>
      <c r="G14" s="86" t="s">
        <v>234</v>
      </c>
      <c r="H14" s="87" t="s">
        <v>233</v>
      </c>
      <c r="I14" s="86" t="s">
        <v>232</v>
      </c>
      <c r="J14" s="86" t="s">
        <v>231</v>
      </c>
      <c r="K14" s="86" t="s">
        <v>230</v>
      </c>
      <c r="L14" s="86" t="s">
        <v>229</v>
      </c>
      <c r="M14" s="87" t="s">
        <v>228</v>
      </c>
      <c r="N14" s="87" t="s">
        <v>227</v>
      </c>
      <c r="O14" s="86" t="s">
        <v>226</v>
      </c>
      <c r="P14" s="87" t="s">
        <v>225</v>
      </c>
      <c r="Q14" s="86" t="s">
        <v>224</v>
      </c>
      <c r="R14" s="34"/>
    </row>
    <row r="15" spans="3:18" ht="14.1" customHeight="1">
      <c r="C15" s="84">
        <v>18.5</v>
      </c>
      <c r="D15" s="85">
        <v>35</v>
      </c>
      <c r="E15" s="86"/>
      <c r="F15" s="86"/>
      <c r="G15" s="86" t="s">
        <v>223</v>
      </c>
      <c r="H15" s="87" t="s">
        <v>222</v>
      </c>
      <c r="I15" s="86" t="s">
        <v>221</v>
      </c>
      <c r="J15" s="86"/>
      <c r="K15" s="86" t="s">
        <v>220</v>
      </c>
      <c r="L15" s="86" t="s">
        <v>219</v>
      </c>
      <c r="M15" s="87" t="s">
        <v>218</v>
      </c>
      <c r="N15" s="87" t="s">
        <v>217</v>
      </c>
      <c r="O15" s="86" t="s">
        <v>216</v>
      </c>
      <c r="P15" s="87" t="s">
        <v>215</v>
      </c>
      <c r="Q15" s="86" t="s">
        <v>214</v>
      </c>
      <c r="R15" s="34"/>
    </row>
    <row r="16" spans="3:18" ht="14.1" customHeight="1">
      <c r="C16" s="84">
        <v>22</v>
      </c>
      <c r="D16" s="85">
        <v>41</v>
      </c>
      <c r="E16" s="86" t="s">
        <v>213</v>
      </c>
      <c r="F16" s="86" t="s">
        <v>212</v>
      </c>
      <c r="G16" s="86" t="s">
        <v>211</v>
      </c>
      <c r="H16" s="87" t="s">
        <v>210</v>
      </c>
      <c r="I16" s="86" t="s">
        <v>209</v>
      </c>
      <c r="J16" s="86" t="s">
        <v>208</v>
      </c>
      <c r="K16" s="86"/>
      <c r="L16" s="86" t="s">
        <v>207</v>
      </c>
      <c r="M16" s="87" t="s">
        <v>206</v>
      </c>
      <c r="N16" s="87" t="s">
        <v>205</v>
      </c>
      <c r="O16" s="86" t="s">
        <v>204</v>
      </c>
      <c r="P16" s="87" t="s">
        <v>203</v>
      </c>
      <c r="Q16" s="86" t="s">
        <v>202</v>
      </c>
      <c r="R16" s="34"/>
    </row>
    <row r="17" spans="3:18" ht="14.1" customHeight="1">
      <c r="C17" s="84">
        <v>30</v>
      </c>
      <c r="D17" s="85">
        <v>57</v>
      </c>
      <c r="E17" s="86" t="s">
        <v>201</v>
      </c>
      <c r="F17" s="86" t="s">
        <v>200</v>
      </c>
      <c r="G17" s="86" t="s">
        <v>199</v>
      </c>
      <c r="H17" s="87" t="s">
        <v>198</v>
      </c>
      <c r="I17" s="86" t="s">
        <v>197</v>
      </c>
      <c r="J17" s="86" t="s">
        <v>196</v>
      </c>
      <c r="K17" s="86"/>
      <c r="L17" s="86" t="s">
        <v>195</v>
      </c>
      <c r="M17" s="87" t="s">
        <v>194</v>
      </c>
      <c r="N17" s="87" t="s">
        <v>193</v>
      </c>
      <c r="O17" s="86" t="s">
        <v>192</v>
      </c>
      <c r="P17" s="87" t="s">
        <v>191</v>
      </c>
      <c r="Q17" s="86" t="s">
        <v>190</v>
      </c>
      <c r="R17" s="34"/>
    </row>
    <row r="18" spans="3:18" ht="14.1" customHeight="1">
      <c r="C18" s="84">
        <v>37</v>
      </c>
      <c r="D18" s="85">
        <v>72</v>
      </c>
      <c r="E18" s="86"/>
      <c r="F18" s="86" t="s">
        <v>189</v>
      </c>
      <c r="G18" s="86" t="s">
        <v>188</v>
      </c>
      <c r="H18" s="87" t="s">
        <v>187</v>
      </c>
      <c r="I18" s="86"/>
      <c r="J18" s="86" t="s">
        <v>186</v>
      </c>
      <c r="K18" s="86"/>
      <c r="L18" s="86" t="s">
        <v>185</v>
      </c>
      <c r="M18" s="87" t="s">
        <v>184</v>
      </c>
      <c r="N18" s="87" t="s">
        <v>183</v>
      </c>
      <c r="O18" s="86" t="s">
        <v>182</v>
      </c>
      <c r="P18" s="87" t="s">
        <v>181</v>
      </c>
      <c r="Q18" s="86" t="s">
        <v>180</v>
      </c>
      <c r="R18" s="34"/>
    </row>
    <row r="19" spans="3:18" ht="14.1" customHeight="1">
      <c r="C19" s="84">
        <v>45</v>
      </c>
      <c r="D19" s="85">
        <v>85</v>
      </c>
      <c r="E19" s="86"/>
      <c r="F19" s="86" t="s">
        <v>179</v>
      </c>
      <c r="G19" s="86" t="s">
        <v>178</v>
      </c>
      <c r="H19" s="87" t="s">
        <v>177</v>
      </c>
      <c r="I19" s="86"/>
      <c r="J19" s="86"/>
      <c r="K19" s="86"/>
      <c r="L19" s="86" t="s">
        <v>176</v>
      </c>
      <c r="M19" s="87"/>
      <c r="N19" s="87" t="s">
        <v>175</v>
      </c>
      <c r="O19" s="86" t="s">
        <v>174</v>
      </c>
      <c r="P19" s="87" t="s">
        <v>173</v>
      </c>
      <c r="Q19" s="86" t="s">
        <v>172</v>
      </c>
      <c r="R19" s="34"/>
    </row>
    <row r="20" spans="3:18" ht="14.1" customHeight="1">
      <c r="C20" s="84">
        <v>55</v>
      </c>
      <c r="D20" s="85">
        <v>104</v>
      </c>
      <c r="E20" s="86" t="s">
        <v>171</v>
      </c>
      <c r="F20" s="86" t="s">
        <v>170</v>
      </c>
      <c r="G20" s="86" t="s">
        <v>169</v>
      </c>
      <c r="H20" s="87" t="s">
        <v>168</v>
      </c>
      <c r="I20" s="86" t="s">
        <v>167</v>
      </c>
      <c r="J20" s="86" t="s">
        <v>166</v>
      </c>
      <c r="K20" s="86"/>
      <c r="L20" s="86" t="s">
        <v>165</v>
      </c>
      <c r="M20" s="87" t="s">
        <v>164</v>
      </c>
      <c r="N20" s="87" t="s">
        <v>163</v>
      </c>
      <c r="O20" s="86" t="s">
        <v>162</v>
      </c>
      <c r="P20" s="87"/>
      <c r="Q20" s="86" t="s">
        <v>161</v>
      </c>
      <c r="R20" s="34"/>
    </row>
    <row r="21" spans="3:18" ht="14.1" customHeight="1">
      <c r="C21" s="84">
        <v>75</v>
      </c>
      <c r="D21" s="85">
        <v>142</v>
      </c>
      <c r="E21" s="86"/>
      <c r="F21" s="86" t="s">
        <v>160</v>
      </c>
      <c r="G21" s="86" t="s">
        <v>159</v>
      </c>
      <c r="H21" s="87" t="s">
        <v>158</v>
      </c>
      <c r="I21" s="86"/>
      <c r="J21" s="86"/>
      <c r="K21" s="86"/>
      <c r="L21" s="86" t="s">
        <v>157</v>
      </c>
      <c r="M21" s="87" t="s">
        <v>156</v>
      </c>
      <c r="N21" s="87" t="s">
        <v>155</v>
      </c>
      <c r="O21" s="86" t="s">
        <v>154</v>
      </c>
      <c r="P21" s="87"/>
      <c r="Q21" s="86"/>
      <c r="R21" s="34"/>
    </row>
    <row r="22" spans="3:18" ht="14.1" customHeight="1">
      <c r="C22" s="84">
        <v>90</v>
      </c>
      <c r="D22" s="85">
        <v>169</v>
      </c>
      <c r="E22" s="86" t="s">
        <v>153</v>
      </c>
      <c r="F22" s="86" t="s">
        <v>152</v>
      </c>
      <c r="G22" s="86" t="s">
        <v>151</v>
      </c>
      <c r="H22" s="87" t="s">
        <v>150</v>
      </c>
      <c r="I22" s="86" t="s">
        <v>149</v>
      </c>
      <c r="J22" s="86" t="s">
        <v>148</v>
      </c>
      <c r="K22" s="86"/>
      <c r="L22" s="86" t="s">
        <v>147</v>
      </c>
      <c r="M22" s="87" t="s">
        <v>146</v>
      </c>
      <c r="N22" s="87" t="s">
        <v>145</v>
      </c>
      <c r="O22" s="86" t="s">
        <v>144</v>
      </c>
      <c r="P22" s="87"/>
      <c r="Q22" s="86" t="s">
        <v>143</v>
      </c>
      <c r="R22" s="34"/>
    </row>
    <row r="23" spans="3:18" ht="14.1" customHeight="1">
      <c r="C23" s="84">
        <v>110</v>
      </c>
      <c r="D23" s="85">
        <v>205</v>
      </c>
      <c r="E23" s="86"/>
      <c r="F23" s="86" t="s">
        <v>142</v>
      </c>
      <c r="G23" s="86" t="s">
        <v>141</v>
      </c>
      <c r="H23" s="87" t="s">
        <v>140</v>
      </c>
      <c r="I23" s="86"/>
      <c r="J23" s="86"/>
      <c r="K23" s="86"/>
      <c r="L23" s="86" t="s">
        <v>139</v>
      </c>
      <c r="M23" s="87"/>
      <c r="N23" s="87" t="s">
        <v>138</v>
      </c>
      <c r="O23" s="86" t="s">
        <v>137</v>
      </c>
      <c r="P23" s="87"/>
      <c r="Q23" s="86"/>
      <c r="R23" s="34"/>
    </row>
    <row r="24" spans="3:18" ht="14.1" customHeight="1">
      <c r="C24" s="84">
        <v>132</v>
      </c>
      <c r="D24" s="85">
        <v>245</v>
      </c>
      <c r="E24" s="86" t="s">
        <v>136</v>
      </c>
      <c r="F24" s="86" t="s">
        <v>135</v>
      </c>
      <c r="G24" s="86" t="s">
        <v>134</v>
      </c>
      <c r="H24" s="87" t="s">
        <v>133</v>
      </c>
      <c r="I24" s="86" t="s">
        <v>132</v>
      </c>
      <c r="J24" s="86" t="s">
        <v>131</v>
      </c>
      <c r="K24" s="86"/>
      <c r="L24" s="86" t="s">
        <v>130</v>
      </c>
      <c r="M24" s="87" t="s">
        <v>129</v>
      </c>
      <c r="N24" s="87" t="s">
        <v>128</v>
      </c>
      <c r="O24" s="86"/>
      <c r="P24" s="87"/>
      <c r="Q24" s="86" t="s">
        <v>127</v>
      </c>
      <c r="R24" s="34"/>
    </row>
    <row r="25" spans="3:18" ht="14.1" customHeight="1">
      <c r="C25" s="84">
        <v>140</v>
      </c>
      <c r="D25" s="85">
        <v>263</v>
      </c>
      <c r="E25" s="86"/>
      <c r="F25" s="86"/>
      <c r="G25" s="86"/>
      <c r="H25" s="87"/>
      <c r="I25" s="86"/>
      <c r="J25" s="86"/>
      <c r="K25" s="86"/>
      <c r="L25" s="86"/>
      <c r="M25" s="87"/>
      <c r="N25" s="87"/>
      <c r="O25" s="86" t="s">
        <v>126</v>
      </c>
      <c r="P25" s="87"/>
      <c r="Q25" s="86"/>
      <c r="R25" s="34"/>
    </row>
    <row r="26" spans="3:18" ht="14.1" customHeight="1">
      <c r="C26" s="84">
        <v>160</v>
      </c>
      <c r="D26" s="85">
        <v>300</v>
      </c>
      <c r="E26" s="86" t="s">
        <v>125</v>
      </c>
      <c r="F26" s="86" t="s">
        <v>124</v>
      </c>
      <c r="G26" s="86" t="s">
        <v>123</v>
      </c>
      <c r="H26" s="87" t="s">
        <v>122</v>
      </c>
      <c r="I26" s="86"/>
      <c r="J26" s="86"/>
      <c r="K26" s="86"/>
      <c r="L26" s="86" t="s">
        <v>121</v>
      </c>
      <c r="M26" s="87"/>
      <c r="N26" s="87" t="s">
        <v>120</v>
      </c>
      <c r="O26" s="86" t="s">
        <v>119</v>
      </c>
      <c r="P26" s="87"/>
      <c r="Q26" s="86"/>
      <c r="R26" s="34"/>
    </row>
    <row r="27" spans="3:18" ht="14.1" customHeight="1">
      <c r="C27" s="84">
        <v>200</v>
      </c>
      <c r="D27" s="85">
        <v>370</v>
      </c>
      <c r="E27" s="86" t="s">
        <v>118</v>
      </c>
      <c r="F27" s="86" t="s">
        <v>117</v>
      </c>
      <c r="G27" s="86"/>
      <c r="H27" s="87"/>
      <c r="I27" s="86" t="s">
        <v>116</v>
      </c>
      <c r="J27" s="86" t="s">
        <v>115</v>
      </c>
      <c r="K27" s="86"/>
      <c r="L27" s="86" t="s">
        <v>114</v>
      </c>
      <c r="M27" s="87"/>
      <c r="N27" s="87" t="s">
        <v>113</v>
      </c>
      <c r="O27" s="86" t="s">
        <v>112</v>
      </c>
      <c r="P27" s="87"/>
      <c r="Q27" s="86" t="s">
        <v>111</v>
      </c>
      <c r="R27" s="34"/>
    </row>
    <row r="28" spans="3:18" ht="14.1" customHeight="1">
      <c r="C28" s="84">
        <v>220</v>
      </c>
      <c r="D28" s="85">
        <v>408</v>
      </c>
      <c r="E28" s="86"/>
      <c r="F28" s="86"/>
      <c r="G28" s="86" t="s">
        <v>110</v>
      </c>
      <c r="H28" s="87" t="s">
        <v>109</v>
      </c>
      <c r="I28" s="86"/>
      <c r="J28" s="86"/>
      <c r="K28" s="86"/>
      <c r="L28" s="86"/>
      <c r="M28" s="87"/>
      <c r="N28" s="87"/>
      <c r="O28" s="86"/>
      <c r="P28" s="87"/>
      <c r="Q28" s="86"/>
      <c r="R28" s="34"/>
    </row>
    <row r="29" spans="3:18" ht="14.1" customHeight="1">
      <c r="C29" s="84">
        <v>250</v>
      </c>
      <c r="D29" s="85">
        <v>460</v>
      </c>
      <c r="E29" s="86"/>
      <c r="F29" s="86" t="s">
        <v>108</v>
      </c>
      <c r="G29" s="86"/>
      <c r="H29" s="87"/>
      <c r="I29" s="86"/>
      <c r="J29" s="86"/>
      <c r="K29" s="86"/>
      <c r="L29" s="86" t="s">
        <v>107</v>
      </c>
      <c r="M29" s="87" t="s">
        <v>106</v>
      </c>
      <c r="N29" s="87" t="s">
        <v>105</v>
      </c>
      <c r="O29" s="86"/>
      <c r="P29" s="87"/>
      <c r="Q29" s="86"/>
      <c r="R29" s="34"/>
    </row>
    <row r="30" spans="3:18" ht="14.1" customHeight="1">
      <c r="C30" s="84">
        <v>270</v>
      </c>
      <c r="D30" s="85">
        <v>500</v>
      </c>
      <c r="E30" s="86" t="s">
        <v>104</v>
      </c>
      <c r="F30" s="86"/>
      <c r="G30" s="86"/>
      <c r="H30" s="87"/>
      <c r="I30" s="86"/>
      <c r="J30" s="86"/>
      <c r="K30" s="86"/>
      <c r="L30" s="86"/>
      <c r="M30" s="87"/>
      <c r="N30" s="87"/>
      <c r="O30" s="86"/>
      <c r="P30" s="87"/>
      <c r="Q30" s="86"/>
      <c r="R30" s="34"/>
    </row>
    <row r="31" spans="3:18" ht="14.1" customHeight="1">
      <c r="C31" s="84">
        <v>280</v>
      </c>
      <c r="D31" s="85">
        <v>519</v>
      </c>
      <c r="E31" s="86"/>
      <c r="F31" s="86"/>
      <c r="G31" s="86" t="s">
        <v>103</v>
      </c>
      <c r="H31" s="87" t="s">
        <v>102</v>
      </c>
      <c r="I31" s="86"/>
      <c r="J31" s="86"/>
      <c r="K31" s="86"/>
      <c r="L31" s="86"/>
      <c r="M31" s="87"/>
      <c r="N31" s="87"/>
      <c r="O31" s="86" t="s">
        <v>101</v>
      </c>
      <c r="P31" s="87"/>
      <c r="Q31" s="86"/>
      <c r="R31" s="34"/>
    </row>
    <row r="32" spans="3:18" ht="14.1" customHeight="1">
      <c r="C32" s="84">
        <v>325</v>
      </c>
      <c r="D32" s="85">
        <v>610</v>
      </c>
      <c r="E32" s="86"/>
      <c r="F32" s="86"/>
      <c r="G32" s="86"/>
      <c r="H32" s="87"/>
      <c r="I32" s="86" t="s">
        <v>100</v>
      </c>
      <c r="J32" s="86" t="s">
        <v>99</v>
      </c>
      <c r="K32" s="86"/>
      <c r="L32" s="86"/>
      <c r="M32" s="87"/>
      <c r="N32" s="87"/>
      <c r="O32" s="86"/>
      <c r="P32" s="87"/>
      <c r="Q32" s="86"/>
      <c r="R32" s="34"/>
    </row>
    <row r="33" spans="3:18" ht="14.1" customHeight="1">
      <c r="C33" s="84">
        <v>335</v>
      </c>
      <c r="D33" s="85">
        <v>620</v>
      </c>
      <c r="E33" s="86"/>
      <c r="F33" s="86" t="s">
        <v>98</v>
      </c>
      <c r="G33" s="86"/>
      <c r="H33" s="87"/>
      <c r="I33" s="86"/>
      <c r="J33" s="86"/>
      <c r="K33" s="86"/>
      <c r="L33" s="86" t="s">
        <v>97</v>
      </c>
      <c r="M33" s="87" t="s">
        <v>96</v>
      </c>
      <c r="N33" s="87" t="s">
        <v>95</v>
      </c>
      <c r="O33" s="86"/>
      <c r="P33" s="87"/>
      <c r="Q33" s="86"/>
      <c r="R33" s="34"/>
    </row>
    <row r="34" spans="3:18" ht="14.1" customHeight="1">
      <c r="C34" s="84">
        <v>375</v>
      </c>
      <c r="D34" s="85">
        <v>685</v>
      </c>
      <c r="E34" s="86"/>
      <c r="F34" s="86"/>
      <c r="G34" s="86" t="s">
        <v>94</v>
      </c>
      <c r="H34" s="87" t="s">
        <v>93</v>
      </c>
      <c r="I34" s="86"/>
      <c r="J34" s="86"/>
      <c r="K34" s="86"/>
      <c r="L34" s="86"/>
      <c r="M34" s="87"/>
      <c r="N34" s="87"/>
      <c r="O34" s="86" t="s">
        <v>92</v>
      </c>
      <c r="P34" s="87"/>
      <c r="Q34" s="86"/>
      <c r="R34" s="34"/>
    </row>
    <row r="35" spans="3:18" ht="14.1" customHeight="1">
      <c r="C35" s="84">
        <v>400</v>
      </c>
      <c r="D35" s="85">
        <v>710</v>
      </c>
      <c r="E35" s="86"/>
      <c r="F35" s="86"/>
      <c r="G35" s="86"/>
      <c r="H35" s="87"/>
      <c r="I35" s="86"/>
      <c r="J35" s="86"/>
      <c r="K35" s="86"/>
      <c r="L35" s="86"/>
      <c r="M35" s="87" t="s">
        <v>91</v>
      </c>
      <c r="N35" s="87" t="s">
        <v>90</v>
      </c>
      <c r="O35" s="86" t="s">
        <v>89</v>
      </c>
      <c r="P35" s="87"/>
      <c r="Q35" s="86"/>
      <c r="R35" s="34"/>
    </row>
    <row r="36" spans="3:18" ht="14.1" customHeight="1">
      <c r="C36" s="84">
        <v>450</v>
      </c>
      <c r="D36" s="85">
        <v>805</v>
      </c>
      <c r="E36" s="86"/>
      <c r="F36" s="86"/>
      <c r="G36" s="86" t="s">
        <v>88</v>
      </c>
      <c r="H36" s="87" t="s">
        <v>87</v>
      </c>
      <c r="I36" s="86"/>
      <c r="J36" s="86"/>
      <c r="K36" s="86"/>
      <c r="L36" s="86" t="s">
        <v>86</v>
      </c>
      <c r="M36" s="87"/>
      <c r="N36" s="87"/>
      <c r="O36" s="86"/>
      <c r="P36" s="87"/>
      <c r="Q36" s="86"/>
      <c r="R36" s="34"/>
    </row>
    <row r="37" spans="3:18">
      <c r="C37" s="34"/>
      <c r="D37" s="34"/>
      <c r="E37" s="34"/>
      <c r="F37" s="34"/>
      <c r="G37" s="34"/>
      <c r="H37" s="34"/>
      <c r="I37" s="34"/>
      <c r="J37" s="34"/>
      <c r="K37" s="34"/>
      <c r="L37" s="34"/>
      <c r="M37" s="34"/>
      <c r="N37" s="34"/>
      <c r="O37" s="34"/>
      <c r="P37" s="34"/>
      <c r="Q37" s="34"/>
      <c r="R37" s="34"/>
    </row>
    <row r="38" spans="3:18">
      <c r="C38" s="34"/>
      <c r="D38" s="34"/>
      <c r="E38" s="34"/>
      <c r="F38" s="34"/>
      <c r="G38" s="34"/>
      <c r="H38" s="34"/>
      <c r="I38" s="34"/>
      <c r="J38" s="34"/>
      <c r="K38" s="34"/>
      <c r="L38" s="34"/>
      <c r="M38" s="34"/>
      <c r="N38" s="34"/>
      <c r="O38" s="34"/>
      <c r="P38" s="34"/>
      <c r="Q38" s="34"/>
      <c r="R38" s="34"/>
    </row>
    <row r="39" spans="3:18">
      <c r="C39" s="34"/>
      <c r="D39" s="34"/>
      <c r="E39" s="34"/>
      <c r="F39" s="34"/>
      <c r="G39" s="34"/>
      <c r="H39" s="34"/>
      <c r="I39" s="34"/>
      <c r="J39" s="34"/>
      <c r="K39" s="34"/>
      <c r="L39" s="34"/>
      <c r="M39" s="34"/>
      <c r="N39" s="34"/>
      <c r="O39" s="34"/>
      <c r="P39" s="34"/>
      <c r="Q39" s="34"/>
      <c r="R39" s="34"/>
    </row>
    <row r="40" spans="3:18">
      <c r="C40" s="34"/>
      <c r="D40" s="34"/>
      <c r="E40" s="34"/>
      <c r="F40" s="34"/>
      <c r="G40" s="34"/>
      <c r="H40" s="34"/>
      <c r="I40" s="34"/>
      <c r="J40" s="34"/>
      <c r="K40" s="34"/>
      <c r="L40" s="34"/>
      <c r="M40" s="34"/>
      <c r="N40" s="34"/>
      <c r="O40" s="34"/>
      <c r="P40" s="34"/>
      <c r="Q40" s="34"/>
      <c r="R40" s="34"/>
    </row>
    <row r="41" spans="3:18">
      <c r="C41" s="34"/>
      <c r="D41" s="34"/>
      <c r="E41" s="34"/>
      <c r="F41" s="34"/>
      <c r="G41" s="34"/>
      <c r="H41" s="34"/>
      <c r="I41" s="34"/>
      <c r="J41" s="34"/>
      <c r="K41" s="34"/>
      <c r="L41" s="34"/>
      <c r="M41" s="34"/>
      <c r="N41" s="34"/>
      <c r="O41" s="34"/>
      <c r="P41" s="34"/>
      <c r="Q41" s="34"/>
      <c r="R41" s="34"/>
    </row>
    <row r="42" spans="3:18">
      <c r="C42" s="34"/>
      <c r="D42" s="34"/>
      <c r="E42" s="34"/>
      <c r="F42" s="34"/>
      <c r="G42" s="34"/>
      <c r="H42" s="34"/>
      <c r="I42" s="34"/>
      <c r="J42" s="34"/>
      <c r="K42" s="34"/>
      <c r="L42" s="34"/>
      <c r="M42" s="34"/>
      <c r="N42" s="34"/>
      <c r="O42" s="34"/>
      <c r="P42" s="34"/>
      <c r="Q42" s="34"/>
      <c r="R42" s="34"/>
    </row>
    <row r="43" spans="3:18">
      <c r="C43" s="34"/>
      <c r="D43" s="34"/>
      <c r="E43" s="34"/>
      <c r="F43" s="34"/>
      <c r="G43" s="34"/>
      <c r="H43" s="34"/>
      <c r="I43" s="34"/>
      <c r="J43" s="34"/>
      <c r="K43" s="34"/>
      <c r="L43" s="34"/>
      <c r="M43" s="34"/>
      <c r="N43" s="34"/>
      <c r="O43" s="34"/>
      <c r="P43" s="34"/>
      <c r="Q43" s="34"/>
      <c r="R43" s="34"/>
    </row>
    <row r="44" spans="3:18">
      <c r="C44" s="34"/>
      <c r="D44" s="34"/>
      <c r="E44" s="34"/>
      <c r="F44" s="34"/>
      <c r="G44" s="34"/>
      <c r="H44" s="34"/>
      <c r="I44" s="34"/>
      <c r="J44" s="34"/>
      <c r="K44" s="34"/>
      <c r="L44" s="34"/>
      <c r="M44" s="34"/>
      <c r="N44" s="34"/>
      <c r="O44" s="34"/>
      <c r="P44" s="34"/>
      <c r="Q44" s="34"/>
      <c r="R44" s="34"/>
    </row>
    <row r="45" spans="3:18">
      <c r="C45" s="34"/>
      <c r="D45" s="34"/>
      <c r="E45" s="34"/>
      <c r="F45" s="34"/>
      <c r="G45" s="34"/>
      <c r="H45" s="34"/>
      <c r="I45" s="34"/>
      <c r="J45" s="34"/>
      <c r="K45" s="34"/>
      <c r="L45" s="34"/>
      <c r="M45" s="34"/>
      <c r="N45" s="34"/>
      <c r="O45" s="34"/>
      <c r="P45" s="34"/>
      <c r="Q45" s="34"/>
      <c r="R45" s="34"/>
    </row>
  </sheetData>
  <mergeCells count="17">
    <mergeCell ref="C2:Q4"/>
    <mergeCell ref="M6:M7"/>
    <mergeCell ref="N6:N7"/>
    <mergeCell ref="O6:O7"/>
    <mergeCell ref="P6:P7"/>
    <mergeCell ref="I6:I7"/>
    <mergeCell ref="J6:J7"/>
    <mergeCell ref="K6:K7"/>
    <mergeCell ref="L6:L7"/>
    <mergeCell ref="E5:G5"/>
    <mergeCell ref="I5:L5"/>
    <mergeCell ref="M5:N5"/>
    <mergeCell ref="E6:E7"/>
    <mergeCell ref="F6:F7"/>
    <mergeCell ref="G6:G7"/>
    <mergeCell ref="H6:H7"/>
    <mergeCell ref="Q6:Q7"/>
  </mergeCells>
  <pageMargins left="0.6692913385826772" right="0.23622047244094491" top="0.78740157480314965" bottom="0.51181102362204722" header="0.51181102362204722" footer="0.51181102362204722"/>
  <pageSetup paperSize="9" scale="93"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tabColor rgb="FFFFC000"/>
  </sheetPr>
  <dimension ref="A1:J30"/>
  <sheetViews>
    <sheetView workbookViewId="0">
      <selection activeCell="A3" sqref="A3"/>
    </sheetView>
  </sheetViews>
  <sheetFormatPr defaultRowHeight="12.75"/>
  <cols>
    <col min="1" max="5" width="9.140625" style="2"/>
    <col min="6" max="10" width="16.7109375" style="2" customWidth="1"/>
    <col min="11" max="16384" width="9.140625" style="2"/>
  </cols>
  <sheetData>
    <row r="1" spans="1:10" ht="18" customHeight="1">
      <c r="A1" s="55" t="s">
        <v>359</v>
      </c>
    </row>
    <row r="2" spans="1:10" ht="18" customHeight="1">
      <c r="A2" s="53"/>
    </row>
    <row r="3" spans="1:10" ht="15" customHeight="1">
      <c r="A3" s="53"/>
      <c r="B3" s="2" t="s">
        <v>358</v>
      </c>
    </row>
    <row r="4" spans="1:10" ht="15" customHeight="1">
      <c r="A4" s="54" t="s">
        <v>357</v>
      </c>
    </row>
    <row r="5" spans="1:10" ht="15" customHeight="1">
      <c r="A5" s="54" t="s">
        <v>356</v>
      </c>
    </row>
    <row r="6" spans="1:10" ht="15" customHeight="1">
      <c r="A6" s="54" t="s">
        <v>355</v>
      </c>
    </row>
    <row r="7" spans="1:10" ht="15" customHeight="1">
      <c r="D7" s="53"/>
    </row>
    <row r="8" spans="1:10" ht="15" customHeight="1">
      <c r="A8" s="42" t="s">
        <v>354</v>
      </c>
      <c r="B8" s="42" t="s">
        <v>353</v>
      </c>
      <c r="C8" s="42" t="s">
        <v>352</v>
      </c>
      <c r="D8" s="198" t="s">
        <v>351</v>
      </c>
      <c r="E8" s="199"/>
      <c r="F8" s="198" t="s">
        <v>350</v>
      </c>
      <c r="G8" s="200"/>
      <c r="H8" s="200"/>
      <c r="I8" s="200"/>
      <c r="J8" s="199"/>
    </row>
    <row r="9" spans="1:10" ht="15" customHeight="1">
      <c r="A9" s="39" t="s">
        <v>349</v>
      </c>
      <c r="B9" s="39" t="s">
        <v>348</v>
      </c>
      <c r="C9" s="39" t="s">
        <v>347</v>
      </c>
      <c r="D9" s="52"/>
      <c r="E9" s="51"/>
      <c r="F9" s="49"/>
      <c r="G9" s="48"/>
      <c r="H9" s="48"/>
      <c r="I9" s="48"/>
      <c r="J9" s="47"/>
    </row>
    <row r="10" spans="1:10" ht="15" customHeight="1">
      <c r="A10" s="50" t="s">
        <v>346</v>
      </c>
      <c r="B10" s="50" t="s">
        <v>346</v>
      </c>
      <c r="C10" s="50" t="s">
        <v>346</v>
      </c>
      <c r="D10" s="36" t="s">
        <v>345</v>
      </c>
      <c r="E10" s="36" t="s">
        <v>344</v>
      </c>
      <c r="F10" s="36" t="s">
        <v>343</v>
      </c>
      <c r="G10" s="36" t="s">
        <v>342</v>
      </c>
      <c r="H10" s="36" t="s">
        <v>307</v>
      </c>
      <c r="I10" s="36" t="s">
        <v>341</v>
      </c>
      <c r="J10" s="36" t="s">
        <v>311</v>
      </c>
    </row>
    <row r="11" spans="1:10" ht="15" customHeight="1">
      <c r="A11" s="49"/>
      <c r="B11" s="48"/>
      <c r="C11" s="48"/>
      <c r="D11" s="48"/>
      <c r="E11" s="48"/>
      <c r="F11" s="48"/>
      <c r="G11" s="48"/>
      <c r="H11" s="48"/>
      <c r="I11" s="48"/>
      <c r="J11" s="47"/>
    </row>
    <row r="12" spans="1:10" ht="15" customHeight="1">
      <c r="A12" s="43">
        <v>6.5</v>
      </c>
      <c r="B12" s="42">
        <v>12.5</v>
      </c>
      <c r="C12" s="42">
        <v>18</v>
      </c>
      <c r="D12" s="42">
        <v>1</v>
      </c>
      <c r="E12" s="42">
        <v>1</v>
      </c>
      <c r="F12" s="42" t="s">
        <v>340</v>
      </c>
      <c r="G12" s="42"/>
      <c r="H12" s="42" t="s">
        <v>339</v>
      </c>
      <c r="I12" s="42"/>
      <c r="J12" s="41" t="s">
        <v>246</v>
      </c>
    </row>
    <row r="13" spans="1:10" ht="15" customHeight="1">
      <c r="A13" s="40"/>
      <c r="B13" s="39"/>
      <c r="C13" s="39"/>
      <c r="D13" s="39"/>
      <c r="E13" s="39">
        <v>2</v>
      </c>
      <c r="F13" s="39" t="s">
        <v>338</v>
      </c>
      <c r="G13" s="39"/>
      <c r="H13" s="39"/>
      <c r="I13" s="39"/>
      <c r="J13" s="38"/>
    </row>
    <row r="14" spans="1:10" ht="15" customHeight="1">
      <c r="A14" s="43">
        <v>6.5</v>
      </c>
      <c r="B14" s="42">
        <v>15</v>
      </c>
      <c r="C14" s="42">
        <v>24</v>
      </c>
      <c r="D14" s="42">
        <v>1</v>
      </c>
      <c r="E14" s="42">
        <v>1</v>
      </c>
      <c r="F14" s="42" t="s">
        <v>337</v>
      </c>
      <c r="G14" s="42"/>
      <c r="H14" s="42"/>
      <c r="I14" s="42"/>
      <c r="J14" s="41"/>
    </row>
    <row r="15" spans="1:10" ht="15" customHeight="1">
      <c r="A15" s="40"/>
      <c r="B15" s="39"/>
      <c r="C15" s="39"/>
      <c r="D15" s="39"/>
      <c r="E15" s="39">
        <v>2</v>
      </c>
      <c r="F15" s="39" t="s">
        <v>336</v>
      </c>
      <c r="G15" s="39"/>
      <c r="H15" s="39"/>
      <c r="I15" s="39"/>
      <c r="J15" s="38"/>
    </row>
    <row r="16" spans="1:10" ht="15" customHeight="1">
      <c r="A16" s="37">
        <v>7</v>
      </c>
      <c r="B16" s="36">
        <v>15</v>
      </c>
      <c r="C16" s="36"/>
      <c r="D16" s="36">
        <v>1</v>
      </c>
      <c r="E16" s="36">
        <v>1</v>
      </c>
      <c r="F16" s="36"/>
      <c r="G16" s="36"/>
      <c r="H16" s="36"/>
      <c r="I16" s="36" t="s">
        <v>335</v>
      </c>
      <c r="J16" s="44"/>
    </row>
    <row r="17" spans="1:10" ht="15" customHeight="1">
      <c r="A17" s="46">
        <v>8.5</v>
      </c>
      <c r="B17" s="45">
        <v>15</v>
      </c>
      <c r="C17" s="45">
        <v>25</v>
      </c>
      <c r="D17" s="45">
        <v>1</v>
      </c>
      <c r="E17" s="45"/>
      <c r="F17" s="45"/>
      <c r="G17" s="45" t="s">
        <v>334</v>
      </c>
      <c r="H17" s="45"/>
      <c r="I17" s="45"/>
      <c r="J17" s="44"/>
    </row>
    <row r="18" spans="1:10" ht="15" customHeight="1">
      <c r="A18" s="43">
        <v>10</v>
      </c>
      <c r="B18" s="42">
        <v>20</v>
      </c>
      <c r="C18" s="42">
        <v>30</v>
      </c>
      <c r="D18" s="42">
        <v>1</v>
      </c>
      <c r="E18" s="42">
        <v>1</v>
      </c>
      <c r="F18" s="42" t="s">
        <v>333</v>
      </c>
      <c r="G18" s="42"/>
      <c r="H18" s="42" t="s">
        <v>332</v>
      </c>
      <c r="I18" s="42" t="s">
        <v>331</v>
      </c>
      <c r="J18" s="41" t="s">
        <v>234</v>
      </c>
    </row>
    <row r="19" spans="1:10" ht="15" customHeight="1">
      <c r="A19" s="40"/>
      <c r="B19" s="39"/>
      <c r="C19" s="39"/>
      <c r="D19" s="39"/>
      <c r="E19" s="39">
        <v>2</v>
      </c>
      <c r="F19" s="39" t="s">
        <v>330</v>
      </c>
      <c r="G19" s="39"/>
      <c r="H19" s="39"/>
      <c r="I19" s="39"/>
      <c r="J19" s="38" t="s">
        <v>223</v>
      </c>
    </row>
    <row r="20" spans="1:10" ht="15" customHeight="1">
      <c r="A20" s="46">
        <v>14</v>
      </c>
      <c r="B20" s="45">
        <v>25</v>
      </c>
      <c r="C20" s="45">
        <v>32</v>
      </c>
      <c r="D20" s="45">
        <v>1</v>
      </c>
      <c r="E20" s="45"/>
      <c r="F20" s="45"/>
      <c r="G20" s="45" t="s">
        <v>329</v>
      </c>
      <c r="H20" s="45"/>
      <c r="I20" s="45"/>
      <c r="J20" s="44"/>
    </row>
    <row r="21" spans="1:10" ht="15" customHeight="1">
      <c r="A21" s="43">
        <v>15</v>
      </c>
      <c r="B21" s="42">
        <v>25</v>
      </c>
      <c r="C21" s="42">
        <v>36</v>
      </c>
      <c r="D21" s="42">
        <v>1</v>
      </c>
      <c r="E21" s="42">
        <v>1</v>
      </c>
      <c r="F21" s="42" t="s">
        <v>328</v>
      </c>
      <c r="G21" s="42"/>
      <c r="H21" s="42"/>
      <c r="I21" s="42"/>
      <c r="J21" s="41"/>
    </row>
    <row r="22" spans="1:10" ht="15" customHeight="1">
      <c r="A22" s="40"/>
      <c r="B22" s="39"/>
      <c r="C22" s="39"/>
      <c r="D22" s="39"/>
      <c r="E22" s="39">
        <v>2</v>
      </c>
      <c r="F22" s="39" t="s">
        <v>327</v>
      </c>
      <c r="G22" s="39"/>
      <c r="H22" s="39"/>
      <c r="I22" s="39"/>
      <c r="J22" s="38"/>
    </row>
    <row r="23" spans="1:10" ht="15" customHeight="1">
      <c r="A23" s="40">
        <v>15</v>
      </c>
      <c r="B23" s="39">
        <v>30</v>
      </c>
      <c r="C23" s="39"/>
      <c r="D23" s="39">
        <v>2</v>
      </c>
      <c r="E23" s="39">
        <v>1</v>
      </c>
      <c r="F23" s="39"/>
      <c r="G23" s="39"/>
      <c r="H23" s="39"/>
      <c r="I23" s="39" t="s">
        <v>326</v>
      </c>
      <c r="J23" s="38"/>
    </row>
    <row r="24" spans="1:10" ht="15" customHeight="1">
      <c r="A24" s="37">
        <v>20</v>
      </c>
      <c r="B24" s="36">
        <v>30</v>
      </c>
      <c r="C24" s="36">
        <v>48</v>
      </c>
      <c r="D24" s="36">
        <v>1</v>
      </c>
      <c r="E24" s="36">
        <v>2</v>
      </c>
      <c r="F24" s="36" t="s">
        <v>325</v>
      </c>
      <c r="G24" s="36"/>
      <c r="H24" s="36" t="s">
        <v>324</v>
      </c>
      <c r="I24" s="36"/>
      <c r="J24" s="35" t="s">
        <v>315</v>
      </c>
    </row>
    <row r="25" spans="1:10" ht="15" customHeight="1">
      <c r="A25" s="37">
        <v>25</v>
      </c>
      <c r="B25" s="36">
        <v>40</v>
      </c>
      <c r="C25" s="36">
        <v>58</v>
      </c>
      <c r="D25" s="36">
        <v>1</v>
      </c>
      <c r="E25" s="36">
        <v>2</v>
      </c>
      <c r="F25" s="36" t="s">
        <v>323</v>
      </c>
      <c r="G25" s="36"/>
      <c r="H25" s="36" t="s">
        <v>322</v>
      </c>
      <c r="I25" s="36"/>
      <c r="J25" s="35" t="s">
        <v>211</v>
      </c>
    </row>
    <row r="26" spans="1:10" ht="15" customHeight="1">
      <c r="A26" s="37">
        <v>29</v>
      </c>
      <c r="B26" s="36">
        <v>50</v>
      </c>
      <c r="C26" s="36">
        <v>65</v>
      </c>
      <c r="D26" s="36">
        <v>1</v>
      </c>
      <c r="E26" s="36"/>
      <c r="F26" s="36"/>
      <c r="G26" s="36" t="s">
        <v>321</v>
      </c>
      <c r="H26" s="36" t="s">
        <v>320</v>
      </c>
      <c r="I26" s="36"/>
      <c r="J26" s="35" t="s">
        <v>188</v>
      </c>
    </row>
    <row r="27" spans="1:10" ht="15" customHeight="1">
      <c r="A27" s="37">
        <v>30</v>
      </c>
      <c r="B27" s="36">
        <v>50</v>
      </c>
      <c r="C27" s="36"/>
      <c r="D27" s="36">
        <v>2</v>
      </c>
      <c r="E27" s="36">
        <v>1</v>
      </c>
      <c r="F27" s="36"/>
      <c r="G27" s="36"/>
      <c r="H27" s="36"/>
      <c r="I27" s="36" t="s">
        <v>319</v>
      </c>
      <c r="J27" s="35"/>
    </row>
    <row r="28" spans="1:10" ht="15" customHeight="1">
      <c r="A28" s="37">
        <v>40</v>
      </c>
      <c r="B28" s="36">
        <v>60</v>
      </c>
      <c r="C28" s="36">
        <v>92</v>
      </c>
      <c r="D28" s="36">
        <v>1</v>
      </c>
      <c r="E28" s="36">
        <v>2</v>
      </c>
      <c r="F28" s="36" t="s">
        <v>318</v>
      </c>
      <c r="G28" s="36"/>
      <c r="H28" s="36" t="s">
        <v>317</v>
      </c>
      <c r="I28" s="36"/>
      <c r="J28" s="35" t="s">
        <v>178</v>
      </c>
    </row>
    <row r="29" spans="1:10" ht="15" customHeight="1">
      <c r="A29" s="2" t="s">
        <v>316</v>
      </c>
    </row>
    <row r="30" spans="1:10" ht="15" customHeight="1">
      <c r="A30" s="2" t="s">
        <v>315</v>
      </c>
    </row>
  </sheetData>
  <mergeCells count="2">
    <mergeCell ref="D8:E8"/>
    <mergeCell ref="F8:J8"/>
  </mergeCells>
  <pageMargins left="0.74803149606299213" right="0.74803149606299213" top="0.98425196850393704" bottom="0.98425196850393704" header="0.51181102362204722" footer="0.51181102362204722"/>
  <pageSetup paperSize="9" orientation="landscape" horizontalDpi="4294967292" verticalDpi="196"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1</vt:i4>
      </vt:variant>
    </vt:vector>
  </HeadingPairs>
  <TitlesOfParts>
    <vt:vector size="5" baseType="lpstr">
      <vt:lpstr>kompanzasyon hesap programı</vt:lpstr>
      <vt:lpstr>kompanzasyon günlük takip</vt:lpstr>
      <vt:lpstr>kontaktör seçim tablosu</vt:lpstr>
      <vt:lpstr>kondan. için kont. seçim cetvel</vt:lpstr>
      <vt:lpstr>'kompanzasyon günlük takip'!Yazdırma_Alanı</vt:lpstr>
    </vt:vector>
  </TitlesOfParts>
  <Company>YÜĞÜNT A.Ş.</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LASTROSE</dc:creator>
  <cp:lastModifiedBy>MURAT YÜĞÜNT</cp:lastModifiedBy>
  <dcterms:created xsi:type="dcterms:W3CDTF">2009-08-17T07:03:04Z</dcterms:created>
  <dcterms:modified xsi:type="dcterms:W3CDTF">2009-08-27T11:26:21Z</dcterms:modified>
</cp:coreProperties>
</file>