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M18" i="1"/>
  <c r="U17"/>
  <c r="P10" l="1"/>
  <c r="I4" l="1"/>
  <c r="P8"/>
  <c r="M6"/>
  <c r="M5"/>
  <c r="M4"/>
  <c r="P9"/>
  <c r="M8" s="1"/>
  <c r="E4" l="1"/>
  <c r="G4" s="1"/>
  <c r="J4" l="1"/>
  <c r="L4" s="1"/>
</calcChain>
</file>

<file path=xl/sharedStrings.xml><?xml version="1.0" encoding="utf-8"?>
<sst xmlns="http://schemas.openxmlformats.org/spreadsheetml/2006/main" count="33" uniqueCount="33">
  <si>
    <t>Birimi</t>
  </si>
  <si>
    <t>Tesisat türü</t>
  </si>
  <si>
    <t>ısıtma</t>
  </si>
  <si>
    <t>soğutma</t>
  </si>
  <si>
    <t>Kcal</t>
  </si>
  <si>
    <t>Kw</t>
  </si>
  <si>
    <t>W</t>
  </si>
  <si>
    <t>Debi(m3/s)</t>
  </si>
  <si>
    <t>Hız(m/s)</t>
  </si>
  <si>
    <t>Çap(mm)</t>
  </si>
  <si>
    <t>Boru türü</t>
  </si>
  <si>
    <t>DÖKÜM BORU</t>
  </si>
  <si>
    <t>DUKTİL BORU</t>
  </si>
  <si>
    <t>SİYAH ÇELİK</t>
  </si>
  <si>
    <t>GALVANİZE BORU</t>
  </si>
  <si>
    <t>BETON BORU</t>
  </si>
  <si>
    <t>PE BORU</t>
  </si>
  <si>
    <t>PASLANMAZ ÇELİK</t>
  </si>
  <si>
    <t>BAKIR BORU</t>
  </si>
  <si>
    <t>C</t>
  </si>
  <si>
    <t>Q(Taşıdığı ısı)</t>
  </si>
  <si>
    <t xml:space="preserve"> C </t>
  </si>
  <si>
    <t xml:space="preserve"> Kayıp (mss/m)</t>
  </si>
  <si>
    <t>mekanikproje@hotmail.com.tr</t>
  </si>
  <si>
    <t xml:space="preserve">       Kutman KAPLAN</t>
  </si>
  <si>
    <t>İklimlendirme Ve Soğutma Teknikeri</t>
  </si>
  <si>
    <r>
      <rPr>
        <b/>
        <sz val="11"/>
        <color rgb="FF0070C0"/>
        <rFont val="Calibri"/>
        <family val="2"/>
        <charset val="162"/>
        <scheme val="minor"/>
      </rPr>
      <t>Açıklama</t>
    </r>
    <r>
      <rPr>
        <b/>
        <sz val="11"/>
        <color theme="1"/>
        <rFont val="Calibri"/>
        <family val="2"/>
        <charset val="162"/>
        <scheme val="minor"/>
      </rPr>
      <t>:</t>
    </r>
    <r>
      <rPr>
        <sz val="11"/>
        <color theme="1"/>
        <rFont val="Calibri"/>
        <family val="2"/>
        <charset val="162"/>
        <scheme val="minor"/>
      </rPr>
      <t>Burada amaç doğru boru çapını seçmek ve detaya inmektir. Hızı peteklere yakın 0,2-0,5  arası alın diğer kolon ve kazana yakın hatlar size kalmış . Hızla basınç kaybı  kontrolü yaparak en uygun çapı sizler seçin . Boru çapları daraldıkca hız artar ve sürtünem kaybı çok yaşanır. buda pompanın gücünü etkiler.</t>
    </r>
  </si>
  <si>
    <r>
      <rPr>
        <b/>
        <sz val="11"/>
        <color rgb="FFFF0000"/>
        <rFont val="Calibri"/>
        <family val="2"/>
        <charset val="162"/>
        <scheme val="minor"/>
      </rPr>
      <t>Not</t>
    </r>
    <r>
      <rPr>
        <b/>
        <sz val="11"/>
        <color theme="1"/>
        <rFont val="Calibri"/>
        <family val="2"/>
        <charset val="162"/>
        <scheme val="minor"/>
      </rPr>
      <t>:Burdaki çap iç çaptır .hangi firmanın ürünün kullanıyor iseniz o firmanın kataloğundan iç çapı kıyaslayarak doğru çapı oradan seçebilirsiniz.</t>
    </r>
  </si>
  <si>
    <r>
      <rPr>
        <b/>
        <sz val="10"/>
        <color rgb="FFFF0000"/>
        <rFont val="Times New Roman Tur"/>
        <charset val="162"/>
      </rPr>
      <t>"KIRMIZI" YAZI VE AÇILIR MENÜ OLAN</t>
    </r>
    <r>
      <rPr>
        <b/>
        <sz val="10"/>
        <rFont val="Times New Roman Tur"/>
        <charset val="162"/>
      </rPr>
      <t xml:space="preserve">  YERLERİ DEĞİŞTİRİN.</t>
    </r>
  </si>
  <si>
    <t xml:space="preserve">          OLUŞTURAN </t>
  </si>
  <si>
    <t>BİLGİYİ PAYLAŞMAYI SEVENLERİN MEKANI</t>
  </si>
  <si>
    <t>Boru Boyu(m)</t>
  </si>
  <si>
    <t>Toplam kayıp (mss)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</si>
</sst>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0"/>
  </numFmts>
  <fonts count="18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6" tint="-0.499984740745262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b/>
      <sz val="10"/>
      <name val="Times New Roman Tur"/>
      <charset val="162"/>
    </font>
    <font>
      <sz val="10"/>
      <name val="Times New Roman Tur"/>
      <family val="1"/>
      <charset val="162"/>
    </font>
    <font>
      <b/>
      <sz val="10"/>
      <color rgb="FFFF0000"/>
      <name val="Times New Roman Tur"/>
      <charset val="162"/>
    </font>
    <font>
      <b/>
      <sz val="10"/>
      <name val="Times New Roman Tur"/>
      <family val="1"/>
      <charset val="162"/>
    </font>
    <font>
      <u/>
      <sz val="8.5"/>
      <color theme="10"/>
      <name val="Arial"/>
      <family val="2"/>
      <charset val="162"/>
    </font>
    <font>
      <b/>
      <u/>
      <sz val="8.5"/>
      <color theme="10"/>
      <name val="Arial"/>
      <family val="2"/>
      <charset val="162"/>
    </font>
    <font>
      <b/>
      <i/>
      <sz val="11"/>
      <color rgb="FF0070C0"/>
      <name val="Calibri"/>
      <family val="2"/>
      <charset val="162"/>
      <scheme val="minor"/>
    </font>
    <font>
      <sz val="8"/>
      <name val="Arial Narrow"/>
      <family val="2"/>
    </font>
    <font>
      <b/>
      <sz val="8"/>
      <name val="Arial Narrow"/>
      <family val="2"/>
      <charset val="162"/>
    </font>
    <font>
      <b/>
      <sz val="11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5" fillId="4" borderId="14" xfId="0" applyNumberFormat="1" applyFont="1" applyFill="1" applyBorder="1" applyAlignment="1" applyProtection="1">
      <alignment horizontal="center"/>
      <protection hidden="1"/>
    </xf>
    <xf numFmtId="0" fontId="15" fillId="4" borderId="15" xfId="0" applyNumberFormat="1" applyFont="1" applyFill="1" applyBorder="1" applyAlignment="1" applyProtection="1">
      <alignment horizontal="center"/>
      <protection hidden="1"/>
    </xf>
    <xf numFmtId="0" fontId="15" fillId="4" borderId="16" xfId="0" applyNumberFormat="1" applyFont="1" applyFill="1" applyBorder="1" applyAlignment="1" applyProtection="1">
      <alignment horizontal="center"/>
      <protection hidden="1"/>
    </xf>
    <xf numFmtId="0" fontId="15" fillId="4" borderId="17" xfId="0" applyNumberFormat="1" applyFont="1" applyFill="1" applyBorder="1" applyAlignment="1" applyProtection="1">
      <alignment horizontal="center"/>
      <protection hidden="1"/>
    </xf>
    <xf numFmtId="0" fontId="15" fillId="4" borderId="0" xfId="0" applyNumberFormat="1" applyFont="1" applyFill="1" applyBorder="1" applyAlignment="1" applyProtection="1">
      <alignment horizontal="center"/>
      <protection hidden="1"/>
    </xf>
    <xf numFmtId="0" fontId="15" fillId="4" borderId="18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Protection="1">
      <protection hidden="1"/>
    </xf>
    <xf numFmtId="0" fontId="15" fillId="4" borderId="17" xfId="0" applyNumberFormat="1" applyFont="1" applyFill="1" applyBorder="1" applyAlignment="1" applyProtection="1">
      <alignment horizontal="center" vertical="center"/>
      <protection hidden="1"/>
    </xf>
    <xf numFmtId="0" fontId="16" fillId="4" borderId="0" xfId="0" applyNumberFormat="1" applyFont="1" applyFill="1" applyBorder="1" applyAlignment="1" applyProtection="1">
      <alignment horizontal="center" vertical="center"/>
      <protection hidden="1"/>
    </xf>
    <xf numFmtId="0" fontId="15" fillId="4" borderId="0" xfId="0" applyNumberFormat="1" applyFont="1" applyFill="1" applyBorder="1" applyAlignment="1" applyProtection="1">
      <alignment horizontal="center" vertical="center"/>
      <protection hidden="1"/>
    </xf>
    <xf numFmtId="0" fontId="15" fillId="4" borderId="18" xfId="0" applyNumberFormat="1" applyFont="1" applyFill="1" applyBorder="1" applyAlignment="1" applyProtection="1">
      <alignment horizontal="center" vertical="center"/>
      <protection hidden="1"/>
    </xf>
    <xf numFmtId="0" fontId="13" fillId="0" borderId="0" xfId="2" applyFont="1" applyFill="1" applyBorder="1" applyAlignment="1" applyProtection="1">
      <protection hidden="1"/>
    </xf>
    <xf numFmtId="0" fontId="1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17" fillId="4" borderId="0" xfId="0" applyNumberFormat="1" applyFont="1" applyFill="1" applyBorder="1" applyAlignment="1" applyProtection="1">
      <alignment horizontal="center"/>
      <protection hidden="1"/>
    </xf>
    <xf numFmtId="0" fontId="17" fillId="4" borderId="18" xfId="0" applyNumberFormat="1" applyFont="1" applyFill="1" applyBorder="1" applyAlignment="1" applyProtection="1">
      <alignment horizontal="center"/>
      <protection hidden="1"/>
    </xf>
    <xf numFmtId="0" fontId="17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7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17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7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17" fillId="4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6" fillId="2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2" fontId="14" fillId="3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0" fillId="0" borderId="3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4" fillId="0" borderId="0" xfId="0" applyNumberFormat="1" applyFont="1" applyAlignment="1" applyProtection="1">
      <alignment horizontal="center" vertical="center"/>
      <protection hidden="1"/>
    </xf>
    <xf numFmtId="0" fontId="17" fillId="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wrapText="1"/>
      <protection hidden="1"/>
    </xf>
    <xf numFmtId="0" fontId="0" fillId="0" borderId="8" xfId="0" applyBorder="1" applyAlignment="1" applyProtection="1">
      <alignment horizontal="center" wrapText="1"/>
      <protection hidden="1"/>
    </xf>
    <xf numFmtId="0" fontId="0" fillId="0" borderId="6" xfId="0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</cellXfs>
  <cellStyles count="3">
    <cellStyle name="Köprü" xfId="2" builtinId="8"/>
    <cellStyle name="Normal" xfId="0" builtinId="0"/>
    <cellStyle name="Yüzde" xfId="1" builtinId="5"/>
  </cellStyles>
  <dxfs count="0"/>
  <tableStyles count="0" defaultTableStyle="TableStyleMedium9" defaultPivotStyle="PivotStyleLight16"/>
  <colors>
    <mruColors>
      <color rgb="FF9DEF3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mekanikhesapla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</xdr:row>
      <xdr:rowOff>152399</xdr:rowOff>
    </xdr:from>
    <xdr:to>
      <xdr:col>9</xdr:col>
      <xdr:colOff>857250</xdr:colOff>
      <xdr:row>1</xdr:row>
      <xdr:rowOff>752474</xdr:rowOff>
    </xdr:to>
    <xdr:sp macro="" textlink="">
      <xdr:nvSpPr>
        <xdr:cNvPr id="8" name="7 Yuvarlatılmış Çapraz Köşeli Dikdörtgen"/>
        <xdr:cNvSpPr/>
      </xdr:nvSpPr>
      <xdr:spPr>
        <a:xfrm>
          <a:off x="1647825" y="1133474"/>
          <a:ext cx="5172075" cy="600075"/>
        </a:xfrm>
        <a:prstGeom prst="round2DiagRect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2800" b="1">
              <a:solidFill>
                <a:schemeClr val="accent3">
                  <a:lumMod val="75000"/>
                </a:schemeClr>
              </a:solidFill>
            </a:rPr>
            <a:t>BORU ÇAP SEÇİM PROĞRAMI</a:t>
          </a:r>
        </a:p>
      </xdr:txBody>
    </xdr:sp>
    <xdr:clientData/>
  </xdr:twoCellAnchor>
  <xdr:twoCellAnchor>
    <xdr:from>
      <xdr:col>6</xdr:col>
      <xdr:colOff>123826</xdr:colOff>
      <xdr:row>4</xdr:row>
      <xdr:rowOff>66675</xdr:rowOff>
    </xdr:from>
    <xdr:to>
      <xdr:col>6</xdr:col>
      <xdr:colOff>495300</xdr:colOff>
      <xdr:row>5</xdr:row>
      <xdr:rowOff>381000</xdr:rowOff>
    </xdr:to>
    <xdr:sp macro="" textlink="">
      <xdr:nvSpPr>
        <xdr:cNvPr id="13" name="12 Yukarı Ok"/>
        <xdr:cNvSpPr/>
      </xdr:nvSpPr>
      <xdr:spPr>
        <a:xfrm>
          <a:off x="4000501" y="2352675"/>
          <a:ext cx="371474" cy="504825"/>
        </a:xfrm>
        <a:prstGeom prst="up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24</xdr:col>
      <xdr:colOff>188725</xdr:colOff>
      <xdr:row>0</xdr:row>
      <xdr:rowOff>831147</xdr:rowOff>
    </xdr:from>
    <xdr:to>
      <xdr:col>28</xdr:col>
      <xdr:colOff>83949</xdr:colOff>
      <xdr:row>5</xdr:row>
      <xdr:rowOff>107345</xdr:rowOff>
    </xdr:to>
    <xdr:sp macro="" textlink="">
      <xdr:nvSpPr>
        <xdr:cNvPr id="20" name="19 Sağa Bükülü Ok"/>
        <xdr:cNvSpPr/>
      </xdr:nvSpPr>
      <xdr:spPr>
        <a:xfrm rot="1522070">
          <a:off x="9551800" y="831147"/>
          <a:ext cx="962024" cy="1752698"/>
        </a:xfrm>
        <a:prstGeom prst="curved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36</xdr:col>
      <xdr:colOff>230688</xdr:colOff>
      <xdr:row>3</xdr:row>
      <xdr:rowOff>107043</xdr:rowOff>
    </xdr:from>
    <xdr:to>
      <xdr:col>40</xdr:col>
      <xdr:colOff>40750</xdr:colOff>
      <xdr:row>10</xdr:row>
      <xdr:rowOff>55139</xdr:rowOff>
    </xdr:to>
    <xdr:sp macro="" textlink="">
      <xdr:nvSpPr>
        <xdr:cNvPr id="21" name="20 Sağa Bükülü Ok"/>
        <xdr:cNvSpPr/>
      </xdr:nvSpPr>
      <xdr:spPr>
        <a:xfrm rot="2461579" flipH="1">
          <a:off x="12794163" y="2183493"/>
          <a:ext cx="876862" cy="1748321"/>
        </a:xfrm>
        <a:prstGeom prst="curved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123825</xdr:colOff>
      <xdr:row>15</xdr:row>
      <xdr:rowOff>171450</xdr:rowOff>
    </xdr:from>
    <xdr:to>
      <xdr:col>43</xdr:col>
      <xdr:colOff>85725</xdr:colOff>
      <xdr:row>17</xdr:row>
      <xdr:rowOff>141732</xdr:rowOff>
    </xdr:to>
    <xdr:sp macro="" textlink="">
      <xdr:nvSpPr>
        <xdr:cNvPr id="22" name="21 Beşgen">
          <a:hlinkClick xmlns:r="http://schemas.openxmlformats.org/officeDocument/2006/relationships" r:id="rId1"/>
        </xdr:cNvPr>
        <xdr:cNvSpPr/>
      </xdr:nvSpPr>
      <xdr:spPr>
        <a:xfrm>
          <a:off x="8534400" y="4191000"/>
          <a:ext cx="3733800" cy="370332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2000"/>
            <a:t>www.mekanikhesaplar.com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kanikproje@hotmail.com.tr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45"/>
  <sheetViews>
    <sheetView showGridLines="0" tabSelected="1" workbookViewId="0">
      <selection activeCell="W6" sqref="W6"/>
    </sheetView>
  </sheetViews>
  <sheetFormatPr defaultRowHeight="15"/>
  <cols>
    <col min="1" max="1" width="5.140625" style="24" customWidth="1"/>
    <col min="2" max="2" width="11.7109375" style="24" customWidth="1"/>
    <col min="3" max="3" width="8.5703125" style="24" customWidth="1"/>
    <col min="4" max="4" width="12.85546875" style="24" customWidth="1"/>
    <col min="5" max="5" width="11" style="24" customWidth="1"/>
    <col min="6" max="6" width="8.85546875" style="24" customWidth="1"/>
    <col min="7" max="7" width="9" style="24" customWidth="1"/>
    <col min="8" max="8" width="16.42578125" style="24" customWidth="1"/>
    <col min="9" max="9" width="5.140625" style="24" customWidth="1"/>
    <col min="10" max="10" width="13.140625" style="24" customWidth="1"/>
    <col min="11" max="11" width="12.7109375" style="24" customWidth="1"/>
    <col min="12" max="12" width="15.85546875" style="24" customWidth="1"/>
    <col min="13" max="22" width="9.140625" style="24" hidden="1" customWidth="1"/>
    <col min="23" max="23" width="11.140625" style="24" customWidth="1"/>
    <col min="24" max="44" width="4" style="24" customWidth="1"/>
    <col min="45" max="16384" width="9.140625" style="24"/>
  </cols>
  <sheetData>
    <row r="1" spans="2:44" ht="77.25" customHeight="1"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2:44" ht="68.25" customHeight="1" thickBot="1">
      <c r="X2" s="4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</row>
    <row r="3" spans="2:44" ht="18" customHeight="1" thickBot="1">
      <c r="B3" s="25" t="s">
        <v>20</v>
      </c>
      <c r="C3" s="26" t="s">
        <v>0</v>
      </c>
      <c r="D3" s="27" t="s">
        <v>1</v>
      </c>
      <c r="E3" s="26" t="s">
        <v>7</v>
      </c>
      <c r="F3" s="27" t="s">
        <v>8</v>
      </c>
      <c r="G3" s="28" t="s">
        <v>9</v>
      </c>
      <c r="H3" s="27" t="s">
        <v>10</v>
      </c>
      <c r="I3" s="29" t="s">
        <v>21</v>
      </c>
      <c r="J3" s="27" t="s">
        <v>22</v>
      </c>
      <c r="K3" s="30" t="s">
        <v>31</v>
      </c>
      <c r="L3" s="27" t="s">
        <v>32</v>
      </c>
      <c r="P3" s="24">
        <v>1</v>
      </c>
      <c r="Q3" s="24">
        <v>2</v>
      </c>
      <c r="R3" s="24">
        <v>3</v>
      </c>
      <c r="X3" s="4"/>
      <c r="Y3" s="5"/>
      <c r="Z3" s="5"/>
      <c r="AA3" s="5"/>
      <c r="AB3" s="7" t="s">
        <v>28</v>
      </c>
      <c r="AC3" s="8"/>
      <c r="AD3" s="8"/>
      <c r="AE3" s="8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</row>
    <row r="4" spans="2:44" ht="16.5" customHeight="1">
      <c r="B4" s="44">
        <v>2000</v>
      </c>
      <c r="C4" s="46">
        <v>1</v>
      </c>
      <c r="D4" s="46">
        <v>1</v>
      </c>
      <c r="E4" s="47">
        <f>M8/($M$6*$M$5*$M$4)</f>
        <v>2.8496587089149315E-5</v>
      </c>
      <c r="F4" s="46">
        <v>2</v>
      </c>
      <c r="G4" s="33">
        <f>(((4*E4)/(3.14*$M$18))^(1/2))*1000</f>
        <v>13.472450561598249</v>
      </c>
      <c r="H4" s="67">
        <v>2</v>
      </c>
      <c r="I4" s="34">
        <f>U17</f>
        <v>110</v>
      </c>
      <c r="J4" s="35">
        <f>6.05*1000000*((((E4*3600)/0.06)^(1.85))/((I4^(1.85))*(G4^(4.87))))</f>
        <v>8.6242345020567154E-3</v>
      </c>
      <c r="K4" s="45">
        <v>100</v>
      </c>
      <c r="L4" s="37">
        <f>K4*J4</f>
        <v>0.86242345020567157</v>
      </c>
      <c r="M4" s="24">
        <f>INDEX(P4:P5,D4,P3)</f>
        <v>20</v>
      </c>
      <c r="N4" s="24" t="s">
        <v>2</v>
      </c>
      <c r="O4" s="24">
        <v>1</v>
      </c>
      <c r="P4" s="24">
        <v>20</v>
      </c>
      <c r="Q4" s="24">
        <v>972</v>
      </c>
      <c r="R4" s="24">
        <v>4.1980000000000004</v>
      </c>
      <c r="X4" s="9"/>
      <c r="Y4" s="10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2"/>
    </row>
    <row r="5" spans="2:44">
      <c r="B5" s="31"/>
      <c r="C5" s="32"/>
      <c r="D5" s="32"/>
      <c r="E5" s="38"/>
      <c r="F5" s="32"/>
      <c r="G5" s="39"/>
      <c r="I5" s="34"/>
      <c r="J5" s="34"/>
      <c r="K5" s="36"/>
      <c r="L5" s="32"/>
      <c r="M5" s="24">
        <f>INDEX(P4:R5,D4,Q3)</f>
        <v>972</v>
      </c>
      <c r="N5" s="24" t="s">
        <v>3</v>
      </c>
      <c r="O5" s="24">
        <v>2</v>
      </c>
      <c r="P5" s="24">
        <v>7</v>
      </c>
      <c r="Q5" s="24">
        <v>998</v>
      </c>
      <c r="R5" s="24">
        <v>4.1980000000000004</v>
      </c>
      <c r="X5" s="4"/>
      <c r="Y5" s="5"/>
      <c r="Z5" s="5"/>
      <c r="AA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/>
    </row>
    <row r="6" spans="2:44" ht="47.25" customHeight="1">
      <c r="M6" s="24">
        <f>INDEX(P4:R5,D4,R3)</f>
        <v>4.1980000000000004</v>
      </c>
      <c r="X6" s="4"/>
      <c r="Y6" s="5"/>
      <c r="Z6" s="5"/>
      <c r="AA6" s="5"/>
      <c r="AB6" s="14" t="s">
        <v>29</v>
      </c>
      <c r="AC6" s="14"/>
      <c r="AD6" s="14"/>
      <c r="AE6" s="1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</row>
    <row r="7" spans="2:44" ht="15.75" customHeight="1" thickBot="1">
      <c r="B7" s="49" t="s">
        <v>26</v>
      </c>
      <c r="C7" s="50"/>
      <c r="D7" s="50"/>
      <c r="E7" s="50"/>
      <c r="F7" s="50"/>
      <c r="G7" s="50"/>
      <c r="H7" s="50"/>
      <c r="I7" s="50"/>
      <c r="J7" s="50"/>
      <c r="K7" s="50"/>
      <c r="L7" s="51"/>
      <c r="P7" s="24">
        <v>1</v>
      </c>
      <c r="V7" s="32">
        <v>1</v>
      </c>
      <c r="X7" s="4"/>
      <c r="Y7" s="5"/>
      <c r="Z7" s="5"/>
      <c r="AA7" s="5"/>
      <c r="AB7" s="14" t="s">
        <v>24</v>
      </c>
      <c r="AC7" s="14"/>
      <c r="AD7" s="14"/>
      <c r="AE7" s="1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</row>
    <row r="8" spans="2:44" ht="15.75" thickBot="1">
      <c r="B8" s="52"/>
      <c r="C8" s="53"/>
      <c r="D8" s="53"/>
      <c r="E8" s="53"/>
      <c r="F8" s="53"/>
      <c r="G8" s="53"/>
      <c r="H8" s="53"/>
      <c r="I8" s="53"/>
      <c r="J8" s="53"/>
      <c r="K8" s="53"/>
      <c r="L8" s="54"/>
      <c r="M8" s="24">
        <f>INDEX(P8:P10,C4,P7)</f>
        <v>2.3255813953488373</v>
      </c>
      <c r="N8" s="24" t="s">
        <v>4</v>
      </c>
      <c r="O8" s="24">
        <v>1</v>
      </c>
      <c r="P8" s="24">
        <f>B4/860</f>
        <v>2.3255813953488373</v>
      </c>
      <c r="R8" s="40" t="s">
        <v>11</v>
      </c>
      <c r="S8" s="41"/>
      <c r="T8" s="41"/>
      <c r="U8" s="42">
        <v>1</v>
      </c>
      <c r="V8" s="43">
        <v>100</v>
      </c>
      <c r="X8" s="4"/>
      <c r="Y8" s="5"/>
      <c r="Z8" s="5"/>
      <c r="AA8" s="5"/>
      <c r="AB8" s="14" t="s">
        <v>25</v>
      </c>
      <c r="AC8" s="14"/>
      <c r="AD8" s="14"/>
      <c r="AE8" s="1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</row>
    <row r="9" spans="2:44" ht="15.75" thickBot="1">
      <c r="B9" s="55"/>
      <c r="C9" s="56"/>
      <c r="D9" s="56"/>
      <c r="E9" s="56"/>
      <c r="F9" s="56"/>
      <c r="G9" s="56"/>
      <c r="H9" s="56"/>
      <c r="I9" s="56"/>
      <c r="J9" s="56"/>
      <c r="K9" s="56"/>
      <c r="L9" s="57"/>
      <c r="N9" s="24" t="s">
        <v>5</v>
      </c>
      <c r="O9" s="24">
        <v>2</v>
      </c>
      <c r="P9" s="24">
        <f>B4</f>
        <v>2000</v>
      </c>
      <c r="R9" s="40" t="s">
        <v>12</v>
      </c>
      <c r="S9" s="41"/>
      <c r="T9" s="41"/>
      <c r="U9" s="42">
        <v>2</v>
      </c>
      <c r="V9" s="43">
        <v>110</v>
      </c>
      <c r="X9" s="4"/>
      <c r="Y9" s="5"/>
      <c r="Z9" s="5"/>
      <c r="AA9" s="5"/>
      <c r="AB9" s="13" t="s">
        <v>23</v>
      </c>
      <c r="AC9" s="14"/>
      <c r="AD9" s="14"/>
      <c r="AE9" s="1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</row>
    <row r="10" spans="2:44" ht="15.75" thickBot="1">
      <c r="N10" s="24" t="s">
        <v>6</v>
      </c>
      <c r="O10" s="24">
        <v>3</v>
      </c>
      <c r="P10" s="24">
        <f>B4/1000</f>
        <v>2</v>
      </c>
      <c r="R10" s="40" t="s">
        <v>13</v>
      </c>
      <c r="S10" s="41"/>
      <c r="T10" s="41"/>
      <c r="U10" s="42">
        <v>3</v>
      </c>
      <c r="V10" s="43">
        <v>120</v>
      </c>
      <c r="X10" s="4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6"/>
    </row>
    <row r="11" spans="2:44" ht="15.75" thickBot="1">
      <c r="B11" s="58" t="s">
        <v>27</v>
      </c>
      <c r="C11" s="59"/>
      <c r="D11" s="59"/>
      <c r="E11" s="59"/>
      <c r="F11" s="59"/>
      <c r="G11" s="59"/>
      <c r="H11" s="59"/>
      <c r="I11" s="59"/>
      <c r="J11" s="59"/>
      <c r="K11" s="59"/>
      <c r="L11" s="60"/>
      <c r="R11" s="40" t="s">
        <v>14</v>
      </c>
      <c r="S11" s="41"/>
      <c r="T11" s="41"/>
      <c r="U11" s="42">
        <v>4</v>
      </c>
      <c r="V11" s="43">
        <v>120</v>
      </c>
      <c r="X11" s="4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6"/>
    </row>
    <row r="12" spans="2:44" ht="15.75" thickBot="1"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3"/>
      <c r="R12" s="40" t="s">
        <v>15</v>
      </c>
      <c r="S12" s="41"/>
      <c r="T12" s="41"/>
      <c r="U12" s="42">
        <v>5</v>
      </c>
      <c r="V12" s="43">
        <v>130</v>
      </c>
      <c r="X12" s="4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6"/>
    </row>
    <row r="13" spans="2:44" ht="17.25" thickBot="1"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6"/>
      <c r="R13" s="40" t="s">
        <v>16</v>
      </c>
      <c r="S13" s="41"/>
      <c r="T13" s="41"/>
      <c r="U13" s="42">
        <v>6</v>
      </c>
      <c r="V13" s="43">
        <v>140</v>
      </c>
      <c r="X13" s="4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7"/>
    </row>
    <row r="14" spans="2:44" ht="17.25" thickBot="1">
      <c r="R14" s="40" t="s">
        <v>17</v>
      </c>
      <c r="S14" s="41"/>
      <c r="T14" s="41"/>
      <c r="U14" s="42">
        <v>7</v>
      </c>
      <c r="V14" s="43">
        <v>140</v>
      </c>
      <c r="X14" s="4"/>
      <c r="Y14" s="16"/>
      <c r="Z14" s="16"/>
      <c r="AA14" s="16"/>
      <c r="AB14" s="48" t="s">
        <v>30</v>
      </c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16"/>
      <c r="AQ14" s="16"/>
      <c r="AR14" s="17"/>
    </row>
    <row r="15" spans="2:44" ht="15.75" customHeight="1" thickBot="1">
      <c r="P15" s="24">
        <v>1</v>
      </c>
      <c r="R15" s="40" t="s">
        <v>18</v>
      </c>
      <c r="S15" s="41"/>
      <c r="T15" s="41"/>
      <c r="U15" s="42">
        <v>8</v>
      </c>
      <c r="V15" s="43">
        <v>140</v>
      </c>
      <c r="X15" s="4"/>
      <c r="Y15" s="5"/>
      <c r="Z15" s="5"/>
      <c r="AA15" s="5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5"/>
      <c r="AQ15" s="5"/>
      <c r="AR15" s="6"/>
    </row>
    <row r="16" spans="2:44" ht="15" customHeight="1">
      <c r="N16" s="24">
        <v>0.1</v>
      </c>
      <c r="O16" s="24">
        <v>1</v>
      </c>
      <c r="P16" s="24">
        <v>0.1</v>
      </c>
      <c r="X16" s="18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20"/>
    </row>
    <row r="17" spans="13:44" ht="16.5">
      <c r="N17" s="24">
        <v>0.2</v>
      </c>
      <c r="O17" s="24">
        <v>2</v>
      </c>
      <c r="P17" s="24">
        <v>0.2</v>
      </c>
      <c r="T17" s="24" t="s">
        <v>19</v>
      </c>
      <c r="U17" s="24">
        <f>INDEX(V8:V15,H4,V7)</f>
        <v>110</v>
      </c>
      <c r="X17" s="18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20"/>
    </row>
    <row r="18" spans="13:44" ht="15" customHeight="1">
      <c r="M18" s="24">
        <f>INDEX(P16:P45,F4,P15)</f>
        <v>0.2</v>
      </c>
      <c r="N18" s="24">
        <v>0.3</v>
      </c>
      <c r="O18" s="24">
        <v>3</v>
      </c>
      <c r="P18" s="24">
        <v>0.3</v>
      </c>
      <c r="X18" s="18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20"/>
    </row>
    <row r="19" spans="13:44" ht="15" customHeight="1">
      <c r="N19" s="24">
        <v>0.4</v>
      </c>
      <c r="O19" s="24">
        <v>4</v>
      </c>
      <c r="P19" s="24">
        <v>0.4</v>
      </c>
      <c r="X19" s="18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20"/>
    </row>
    <row r="20" spans="13:44" ht="15" customHeight="1">
      <c r="N20" s="24">
        <v>0.5</v>
      </c>
      <c r="O20" s="24">
        <v>5</v>
      </c>
      <c r="P20" s="24">
        <v>0.5</v>
      </c>
      <c r="X20" s="18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20"/>
    </row>
    <row r="21" spans="13:44" ht="15" customHeight="1">
      <c r="N21" s="24">
        <v>0.6</v>
      </c>
      <c r="O21" s="24">
        <v>6</v>
      </c>
      <c r="P21" s="24">
        <v>0.6</v>
      </c>
      <c r="X21" s="18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20"/>
    </row>
    <row r="22" spans="13:44" ht="15" customHeight="1">
      <c r="N22" s="24">
        <v>0.7</v>
      </c>
      <c r="O22" s="24">
        <v>7</v>
      </c>
      <c r="P22" s="24">
        <v>0.7</v>
      </c>
      <c r="X22" s="18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20"/>
    </row>
    <row r="23" spans="13:44" ht="15" customHeight="1">
      <c r="N23" s="24">
        <v>0.8</v>
      </c>
      <c r="O23" s="24">
        <v>8</v>
      </c>
      <c r="P23" s="24">
        <v>0.8</v>
      </c>
      <c r="X23" s="18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20"/>
    </row>
    <row r="24" spans="13:44" ht="15" customHeight="1">
      <c r="N24" s="24">
        <v>0.9</v>
      </c>
      <c r="O24" s="24">
        <v>9</v>
      </c>
      <c r="P24" s="24">
        <v>0.9</v>
      </c>
      <c r="X24" s="18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20"/>
    </row>
    <row r="25" spans="13:44" ht="15" customHeight="1">
      <c r="N25" s="24">
        <v>1</v>
      </c>
      <c r="O25" s="24">
        <v>10</v>
      </c>
      <c r="P25" s="24">
        <v>1</v>
      </c>
      <c r="X25" s="18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20"/>
    </row>
    <row r="26" spans="13:44" ht="15" customHeight="1" thickBot="1">
      <c r="N26" s="24">
        <v>1.1000000000000001</v>
      </c>
      <c r="O26" s="24">
        <v>11</v>
      </c>
      <c r="P26" s="24">
        <v>1.1000000000000001</v>
      </c>
      <c r="X26" s="21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3"/>
    </row>
    <row r="27" spans="13:44" ht="15" customHeight="1">
      <c r="N27" s="24">
        <v>1.2</v>
      </c>
      <c r="O27" s="24">
        <v>12</v>
      </c>
      <c r="P27" s="24">
        <v>1.2</v>
      </c>
    </row>
    <row r="28" spans="13:44" ht="15.75" customHeight="1">
      <c r="N28" s="24">
        <v>1.3</v>
      </c>
      <c r="O28" s="24">
        <v>13</v>
      </c>
      <c r="P28" s="24">
        <v>1.3</v>
      </c>
    </row>
    <row r="29" spans="13:44" ht="15" customHeight="1">
      <c r="N29" s="24">
        <v>1.4</v>
      </c>
      <c r="O29" s="24">
        <v>14</v>
      </c>
      <c r="P29" s="24">
        <v>1.4</v>
      </c>
    </row>
    <row r="30" spans="13:44" ht="15" customHeight="1">
      <c r="N30" s="24">
        <v>1.5</v>
      </c>
      <c r="O30" s="24">
        <v>15</v>
      </c>
      <c r="P30" s="24">
        <v>1.5</v>
      </c>
    </row>
    <row r="31" spans="13:44" ht="15" customHeight="1">
      <c r="N31" s="24">
        <v>1.6</v>
      </c>
      <c r="O31" s="24">
        <v>16</v>
      </c>
      <c r="P31" s="24">
        <v>1.6</v>
      </c>
    </row>
    <row r="32" spans="13:44" ht="15" customHeight="1">
      <c r="N32" s="24">
        <v>1.7</v>
      </c>
      <c r="O32" s="24">
        <v>17</v>
      </c>
      <c r="P32" s="24">
        <v>1.7</v>
      </c>
    </row>
    <row r="33" spans="14:16" ht="15" customHeight="1">
      <c r="N33" s="24">
        <v>1.8</v>
      </c>
      <c r="O33" s="24">
        <v>18</v>
      </c>
      <c r="P33" s="24">
        <v>1.8</v>
      </c>
    </row>
    <row r="34" spans="14:16" ht="15" customHeight="1">
      <c r="N34" s="24">
        <v>1.9</v>
      </c>
      <c r="O34" s="24">
        <v>19</v>
      </c>
      <c r="P34" s="24">
        <v>1.9</v>
      </c>
    </row>
    <row r="35" spans="14:16" ht="15" customHeight="1">
      <c r="N35" s="24">
        <v>2</v>
      </c>
      <c r="O35" s="24">
        <v>20</v>
      </c>
      <c r="P35" s="24">
        <v>2</v>
      </c>
    </row>
    <row r="36" spans="14:16" ht="15" customHeight="1">
      <c r="N36" s="24">
        <v>2.1</v>
      </c>
      <c r="O36" s="24">
        <v>21</v>
      </c>
      <c r="P36" s="24">
        <v>2.1</v>
      </c>
    </row>
    <row r="37" spans="14:16" ht="15" customHeight="1">
      <c r="N37" s="24">
        <v>2.2000000000000002</v>
      </c>
      <c r="O37" s="24">
        <v>22</v>
      </c>
      <c r="P37" s="24">
        <v>2.2000000000000002</v>
      </c>
    </row>
    <row r="38" spans="14:16" ht="15" customHeight="1">
      <c r="N38" s="24">
        <v>2.2999999999999998</v>
      </c>
      <c r="O38" s="24">
        <v>23</v>
      </c>
      <c r="P38" s="24">
        <v>2.2999999999999998</v>
      </c>
    </row>
    <row r="39" spans="14:16" ht="15" customHeight="1">
      <c r="N39" s="24">
        <v>2.4</v>
      </c>
      <c r="O39" s="24">
        <v>24</v>
      </c>
      <c r="P39" s="24">
        <v>2.4</v>
      </c>
    </row>
    <row r="40" spans="14:16" ht="15" customHeight="1">
      <c r="N40" s="24">
        <v>2.5</v>
      </c>
      <c r="O40" s="24">
        <v>25</v>
      </c>
      <c r="P40" s="24">
        <v>2.5</v>
      </c>
    </row>
    <row r="41" spans="14:16" ht="15" customHeight="1">
      <c r="N41" s="24">
        <v>2.6</v>
      </c>
      <c r="O41" s="24">
        <v>26</v>
      </c>
      <c r="P41" s="24">
        <v>2.6</v>
      </c>
    </row>
    <row r="42" spans="14:16" ht="15.75" customHeight="1">
      <c r="N42" s="24">
        <v>2.7</v>
      </c>
      <c r="O42" s="24">
        <v>27</v>
      </c>
      <c r="P42" s="24">
        <v>2.7</v>
      </c>
    </row>
    <row r="43" spans="14:16" ht="15.75" customHeight="1">
      <c r="N43" s="24">
        <v>2.8</v>
      </c>
      <c r="O43" s="24">
        <v>28</v>
      </c>
      <c r="P43" s="24">
        <v>2.8</v>
      </c>
    </row>
    <row r="44" spans="14:16">
      <c r="N44" s="24">
        <v>2.9</v>
      </c>
      <c r="O44" s="24">
        <v>29</v>
      </c>
      <c r="P44" s="24">
        <v>2.9</v>
      </c>
    </row>
    <row r="45" spans="14:16">
      <c r="N45" s="24">
        <v>3</v>
      </c>
      <c r="O45" s="24">
        <v>30</v>
      </c>
      <c r="P45" s="24">
        <v>3</v>
      </c>
    </row>
  </sheetData>
  <sheetProtection password="E970" sheet="1" objects="1" scenarios="1"/>
  <mergeCells count="3">
    <mergeCell ref="AB14:AO15"/>
    <mergeCell ref="B7:L9"/>
    <mergeCell ref="B11:L13"/>
  </mergeCells>
  <hyperlinks>
    <hyperlink ref="AB9" r:id="rId1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2012-07-03T10:05:06Z</dcterms:modified>
</cp:coreProperties>
</file>